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1.215\protokol\1. Накази_розпор. начальника ОВА\2024\Накази начальника 2024\1_1000\"/>
    </mc:Choice>
  </mc:AlternateContent>
  <xr:revisionPtr revIDLastSave="0" documentId="8_{50295551-2162-429B-A20A-7DFC5AC5997D}" xr6:coauthVersionLast="47" xr6:coauthVersionMax="47" xr10:uidLastSave="{00000000-0000-0000-0000-000000000000}"/>
  <bookViews>
    <workbookView xWindow="-110" yWindow="-110" windowWidth="19420" windowHeight="10420" tabRatio="856" xr2:uid="{00000000-000D-0000-FFFF-FFFF00000000}"/>
  </bookViews>
  <sheets>
    <sheet name="СВОД" sheetId="1" r:id="rId1"/>
    <sheet name="Н737" sheetId="22" state="hidden" r:id="rId2"/>
  </sheets>
  <definedNames>
    <definedName name="_xlnm.Print_Titles" localSheetId="1">Н737!$8:$11</definedName>
    <definedName name="_xlnm.Print_Titles" localSheetId="0">СВОД!$8:$11</definedName>
    <definedName name="_xlnm.Print_Area" localSheetId="1">Н737!$B$1:$Q$454</definedName>
    <definedName name="_xlnm.Print_Area" localSheetId="0">СВОД!$B$1:$Q$447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66" i="22" l="1"/>
  <c r="O66" i="22"/>
  <c r="N66" i="22"/>
  <c r="M66" i="22"/>
  <c r="L66" i="22"/>
  <c r="J66" i="22"/>
  <c r="I66" i="22"/>
  <c r="H66" i="22"/>
  <c r="G66" i="22"/>
  <c r="K68" i="22"/>
  <c r="F68" i="22"/>
  <c r="K67" i="22"/>
  <c r="F67" i="22"/>
  <c r="P55" i="22"/>
  <c r="O55" i="22"/>
  <c r="N55" i="22"/>
  <c r="M55" i="22"/>
  <c r="L55" i="22"/>
  <c r="G55" i="22"/>
  <c r="H29" i="22"/>
  <c r="P29" i="22"/>
  <c r="L29" i="22"/>
  <c r="L50" i="22"/>
  <c r="L46" i="22"/>
  <c r="L34" i="22"/>
  <c r="M29" i="22"/>
  <c r="I29" i="22"/>
  <c r="F66" i="22" l="1"/>
  <c r="K66" i="22"/>
  <c r="Q68" i="22"/>
  <c r="Q67" i="22"/>
  <c r="G47" i="22"/>
  <c r="G32" i="22"/>
  <c r="F65" i="22"/>
  <c r="G29" i="22" l="1"/>
  <c r="Q66" i="22"/>
  <c r="F320" i="22"/>
  <c r="J318" i="22" l="1"/>
  <c r="F336" i="22"/>
  <c r="F335" i="22"/>
  <c r="J331" i="22"/>
  <c r="G331" i="22"/>
  <c r="F331" i="22" s="1"/>
  <c r="K119" i="22" l="1"/>
  <c r="F119" i="22"/>
  <c r="K118" i="22"/>
  <c r="F118" i="22"/>
  <c r="P117" i="22"/>
  <c r="O117" i="22"/>
  <c r="N117" i="22"/>
  <c r="M117" i="22"/>
  <c r="L117" i="22"/>
  <c r="J117" i="22"/>
  <c r="I117" i="22"/>
  <c r="H117" i="22"/>
  <c r="G117" i="22"/>
  <c r="K116" i="22"/>
  <c r="F116" i="22"/>
  <c r="K115" i="22"/>
  <c r="F115" i="22"/>
  <c r="K114" i="22"/>
  <c r="F114" i="22"/>
  <c r="P113" i="22"/>
  <c r="O113" i="22"/>
  <c r="N113" i="22"/>
  <c r="M113" i="22"/>
  <c r="L113" i="22"/>
  <c r="J113" i="22"/>
  <c r="I113" i="22"/>
  <c r="H113" i="22"/>
  <c r="G113" i="22"/>
  <c r="Q119" i="22" l="1"/>
  <c r="O112" i="22"/>
  <c r="F117" i="22"/>
  <c r="K117" i="22"/>
  <c r="H112" i="22"/>
  <c r="G112" i="22"/>
  <c r="K113" i="22"/>
  <c r="Q115" i="22"/>
  <c r="L112" i="22"/>
  <c r="Q114" i="22"/>
  <c r="N112" i="22"/>
  <c r="F113" i="22"/>
  <c r="P112" i="22"/>
  <c r="I112" i="22"/>
  <c r="Q116" i="22"/>
  <c r="Q118" i="22"/>
  <c r="J112" i="22"/>
  <c r="M112" i="22"/>
  <c r="Q117" i="22" l="1"/>
  <c r="Q113" i="22"/>
  <c r="F112" i="22"/>
  <c r="K112" i="22"/>
  <c r="Q112" i="22" l="1"/>
  <c r="K443" i="22" l="1"/>
  <c r="F443" i="22"/>
  <c r="K442" i="22"/>
  <c r="F442" i="22"/>
  <c r="K441" i="22"/>
  <c r="F441" i="22"/>
  <c r="K440" i="22"/>
  <c r="F440" i="22"/>
  <c r="K439" i="22"/>
  <c r="F439" i="22"/>
  <c r="K438" i="22"/>
  <c r="F438" i="22"/>
  <c r="K437" i="22"/>
  <c r="F437" i="22"/>
  <c r="K436" i="22"/>
  <c r="F436" i="22"/>
  <c r="K435" i="22"/>
  <c r="F435" i="22"/>
  <c r="K434" i="22"/>
  <c r="F434" i="22"/>
  <c r="K433" i="22"/>
  <c r="F433" i="22"/>
  <c r="K432" i="22"/>
  <c r="F432" i="22"/>
  <c r="K431" i="22"/>
  <c r="F431" i="22"/>
  <c r="K430" i="22"/>
  <c r="F430" i="22"/>
  <c r="K429" i="22"/>
  <c r="F429" i="22"/>
  <c r="K428" i="22"/>
  <c r="F428" i="22"/>
  <c r="K427" i="22"/>
  <c r="F427" i="22"/>
  <c r="K426" i="22"/>
  <c r="F426" i="22"/>
  <c r="P425" i="22"/>
  <c r="O425" i="22"/>
  <c r="N425" i="22"/>
  <c r="M425" i="22"/>
  <c r="L425" i="22"/>
  <c r="J425" i="22"/>
  <c r="I425" i="22"/>
  <c r="H425" i="22"/>
  <c r="G425" i="22"/>
  <c r="F425" i="22" l="1"/>
  <c r="Q434" i="22"/>
  <c r="Q430" i="22"/>
  <c r="Q432" i="22"/>
  <c r="Q442" i="22"/>
  <c r="Q427" i="22"/>
  <c r="Q433" i="22"/>
  <c r="Q439" i="22"/>
  <c r="Q428" i="22"/>
  <c r="Q440" i="22"/>
  <c r="Q429" i="22"/>
  <c r="Q435" i="22"/>
  <c r="Q441" i="22"/>
  <c r="K425" i="22"/>
  <c r="Q436" i="22"/>
  <c r="Q431" i="22"/>
  <c r="Q437" i="22"/>
  <c r="Q443" i="22"/>
  <c r="Q426" i="22"/>
  <c r="Q438" i="22"/>
  <c r="Q425" i="22" l="1"/>
  <c r="K71" i="22" l="1"/>
  <c r="F71" i="22"/>
  <c r="K70" i="22"/>
  <c r="F70" i="22"/>
  <c r="P69" i="22"/>
  <c r="O69" i="22"/>
  <c r="N69" i="22"/>
  <c r="M69" i="22"/>
  <c r="L69" i="22"/>
  <c r="J69" i="22"/>
  <c r="I69" i="22"/>
  <c r="H69" i="22"/>
  <c r="G69" i="22"/>
  <c r="K65" i="22"/>
  <c r="K64" i="22"/>
  <c r="F64" i="22"/>
  <c r="K63" i="22"/>
  <c r="F63" i="22"/>
  <c r="K62" i="22"/>
  <c r="F62" i="22"/>
  <c r="K61" i="22"/>
  <c r="F61" i="22"/>
  <c r="P60" i="22"/>
  <c r="O60" i="22"/>
  <c r="N60" i="22"/>
  <c r="M60" i="22"/>
  <c r="L60" i="22"/>
  <c r="J60" i="22"/>
  <c r="I60" i="22"/>
  <c r="H60" i="22"/>
  <c r="G60" i="22"/>
  <c r="K57" i="22"/>
  <c r="F57" i="22"/>
  <c r="K56" i="22"/>
  <c r="F56" i="22"/>
  <c r="J55" i="22"/>
  <c r="I55" i="22"/>
  <c r="H55" i="22"/>
  <c r="K54" i="22"/>
  <c r="F54" i="22"/>
  <c r="K53" i="22"/>
  <c r="F53" i="22"/>
  <c r="F52" i="22"/>
  <c r="K51" i="22"/>
  <c r="F51" i="22"/>
  <c r="P50" i="22"/>
  <c r="O50" i="22"/>
  <c r="N50" i="22"/>
  <c r="M50" i="22"/>
  <c r="J50" i="22"/>
  <c r="I50" i="22"/>
  <c r="H50" i="22"/>
  <c r="G50" i="22"/>
  <c r="K49" i="22"/>
  <c r="F49" i="22"/>
  <c r="F48" i="22"/>
  <c r="K47" i="22"/>
  <c r="F47" i="22"/>
  <c r="P46" i="22"/>
  <c r="O46" i="22"/>
  <c r="N46" i="22"/>
  <c r="M46" i="22"/>
  <c r="J46" i="22"/>
  <c r="I46" i="22"/>
  <c r="H46" i="22"/>
  <c r="G46" i="22"/>
  <c r="K45" i="22"/>
  <c r="F45" i="22"/>
  <c r="K44" i="22"/>
  <c r="F44" i="22"/>
  <c r="K43" i="22"/>
  <c r="F43" i="22"/>
  <c r="K42" i="22"/>
  <c r="F42" i="22"/>
  <c r="P41" i="22"/>
  <c r="O41" i="22"/>
  <c r="N41" i="22"/>
  <c r="M41" i="22"/>
  <c r="L41" i="22"/>
  <c r="L27" i="22" s="1"/>
  <c r="J41" i="22"/>
  <c r="I41" i="22"/>
  <c r="H41" i="22"/>
  <c r="G41" i="22"/>
  <c r="K40" i="22"/>
  <c r="F40" i="22"/>
  <c r="K39" i="22"/>
  <c r="F39" i="22"/>
  <c r="F38" i="22"/>
  <c r="F37" i="22"/>
  <c r="F36" i="22"/>
  <c r="F35" i="22"/>
  <c r="P34" i="22"/>
  <c r="P27" i="22" s="1"/>
  <c r="O34" i="22"/>
  <c r="O27" i="22" s="1"/>
  <c r="N34" i="22"/>
  <c r="M34" i="22"/>
  <c r="K34" i="22"/>
  <c r="J34" i="22"/>
  <c r="J27" i="22" s="1"/>
  <c r="I34" i="22"/>
  <c r="I27" i="22" s="1"/>
  <c r="H34" i="22"/>
  <c r="G34" i="22"/>
  <c r="K33" i="22"/>
  <c r="F33" i="22"/>
  <c r="K32" i="22"/>
  <c r="F32" i="22"/>
  <c r="K31" i="22"/>
  <c r="F31" i="22"/>
  <c r="K30" i="22"/>
  <c r="F30" i="22"/>
  <c r="G27" i="22" l="1"/>
  <c r="H27" i="22"/>
  <c r="M27" i="22"/>
  <c r="N27" i="22"/>
  <c r="F55" i="22"/>
  <c r="F46" i="22"/>
  <c r="Q35" i="22"/>
  <c r="F41" i="22"/>
  <c r="Q36" i="22"/>
  <c r="F29" i="22"/>
  <c r="Q37" i="22"/>
  <c r="Q38" i="22"/>
  <c r="K29" i="22"/>
  <c r="Q52" i="22"/>
  <c r="Q48" i="22"/>
  <c r="Q39" i="22"/>
  <c r="Q32" i="22"/>
  <c r="Q45" i="22"/>
  <c r="K41" i="22"/>
  <c r="K50" i="22"/>
  <c r="Q65" i="22"/>
  <c r="K60" i="22"/>
  <c r="Q57" i="22"/>
  <c r="Q62" i="22"/>
  <c r="Q64" i="22"/>
  <c r="Q30" i="22"/>
  <c r="Q54" i="22"/>
  <c r="Q61" i="22"/>
  <c r="Q40" i="22"/>
  <c r="K55" i="22"/>
  <c r="Q43" i="22"/>
  <c r="Q56" i="22"/>
  <c r="Q47" i="22"/>
  <c r="F60" i="22"/>
  <c r="K46" i="22"/>
  <c r="Q63" i="22"/>
  <c r="K69" i="22"/>
  <c r="Q44" i="22"/>
  <c r="Q70" i="22"/>
  <c r="Q71" i="22"/>
  <c r="F69" i="22"/>
  <c r="Q31" i="22"/>
  <c r="Q42" i="22"/>
  <c r="Q49" i="22"/>
  <c r="Q51" i="22"/>
  <c r="F50" i="22"/>
  <c r="Q33" i="22"/>
  <c r="Q53" i="22"/>
  <c r="Q34" i="22"/>
  <c r="F34" i="22"/>
  <c r="F27" i="22" l="1"/>
  <c r="K27" i="22"/>
  <c r="Q41" i="22"/>
  <c r="Q29" i="22"/>
  <c r="Q55" i="22"/>
  <c r="Q60" i="22"/>
  <c r="Q46" i="22"/>
  <c r="Q69" i="22"/>
  <c r="Q50" i="22"/>
  <c r="Q27" i="22" l="1"/>
  <c r="I145" i="22" l="1"/>
  <c r="I147" i="22"/>
  <c r="I153" i="22"/>
  <c r="I135" i="22"/>
  <c r="G303" i="22"/>
  <c r="G15" i="22"/>
  <c r="G19" i="22"/>
  <c r="G18" i="22" s="1"/>
  <c r="G23" i="22"/>
  <c r="J15" i="22"/>
  <c r="J19" i="22"/>
  <c r="J18" i="22" s="1"/>
  <c r="J23" i="22"/>
  <c r="H15" i="22"/>
  <c r="H19" i="22"/>
  <c r="H18" i="22" s="1"/>
  <c r="H23" i="22"/>
  <c r="I15" i="22"/>
  <c r="I19" i="22"/>
  <c r="I18" i="22" s="1"/>
  <c r="I23" i="22"/>
  <c r="M15" i="22"/>
  <c r="M19" i="22"/>
  <c r="M23" i="22"/>
  <c r="P15" i="22"/>
  <c r="P14" i="22" s="1"/>
  <c r="P19" i="22"/>
  <c r="P18" i="22" s="1"/>
  <c r="P23" i="22"/>
  <c r="L15" i="22"/>
  <c r="L19" i="22"/>
  <c r="L18" i="22" s="1"/>
  <c r="L23" i="22"/>
  <c r="N15" i="22"/>
  <c r="N19" i="22"/>
  <c r="N23" i="22"/>
  <c r="O15" i="22"/>
  <c r="O19" i="22"/>
  <c r="O18" i="22" s="1"/>
  <c r="O23" i="22"/>
  <c r="S13" i="22"/>
  <c r="T13" i="22"/>
  <c r="U13" i="22"/>
  <c r="F16" i="22"/>
  <c r="K16" i="22"/>
  <c r="F17" i="22"/>
  <c r="K17" i="22"/>
  <c r="F20" i="22"/>
  <c r="K20" i="22"/>
  <c r="F22" i="22"/>
  <c r="K22" i="22"/>
  <c r="F24" i="22"/>
  <c r="K24" i="22"/>
  <c r="G72" i="22"/>
  <c r="G81" i="22"/>
  <c r="G104" i="22"/>
  <c r="G85" i="22"/>
  <c r="G88" i="22"/>
  <c r="G91" i="22"/>
  <c r="G95" i="22"/>
  <c r="G98" i="22"/>
  <c r="G101" i="22"/>
  <c r="J72" i="22"/>
  <c r="J81" i="22"/>
  <c r="J104" i="22"/>
  <c r="J85" i="22"/>
  <c r="J88" i="22"/>
  <c r="J91" i="22"/>
  <c r="J95" i="22"/>
  <c r="H72" i="22"/>
  <c r="H81" i="22"/>
  <c r="H74" i="22" s="1"/>
  <c r="H104" i="22"/>
  <c r="H88" i="22"/>
  <c r="H91" i="22"/>
  <c r="H95" i="22"/>
  <c r="H98" i="22"/>
  <c r="H101" i="22"/>
  <c r="I72" i="22"/>
  <c r="I81" i="22"/>
  <c r="I74" i="22" s="1"/>
  <c r="I104" i="22"/>
  <c r="I88" i="22"/>
  <c r="I91" i="22"/>
  <c r="I95" i="22"/>
  <c r="I98" i="22"/>
  <c r="I101" i="22"/>
  <c r="M72" i="22"/>
  <c r="M81" i="22"/>
  <c r="M104" i="22"/>
  <c r="M85" i="22"/>
  <c r="M88" i="22"/>
  <c r="M91" i="22"/>
  <c r="M95" i="22"/>
  <c r="P72" i="22"/>
  <c r="P81" i="22"/>
  <c r="P104" i="22"/>
  <c r="P85" i="22"/>
  <c r="P88" i="22"/>
  <c r="P91" i="22"/>
  <c r="P95" i="22"/>
  <c r="L72" i="22"/>
  <c r="L81" i="22"/>
  <c r="L104" i="22"/>
  <c r="L85" i="22"/>
  <c r="L88" i="22"/>
  <c r="L91" i="22"/>
  <c r="L95" i="22"/>
  <c r="N72" i="22"/>
  <c r="N74" i="22"/>
  <c r="N104" i="22"/>
  <c r="N91" i="22"/>
  <c r="O72" i="22"/>
  <c r="O74" i="22"/>
  <c r="O104" i="22"/>
  <c r="S25" i="22"/>
  <c r="T25" i="22"/>
  <c r="U25" i="22"/>
  <c r="F73" i="22"/>
  <c r="K73" i="22"/>
  <c r="F75" i="22"/>
  <c r="K75" i="22"/>
  <c r="F76" i="22"/>
  <c r="K76" i="22"/>
  <c r="F77" i="22"/>
  <c r="K77" i="22"/>
  <c r="F78" i="22"/>
  <c r="K78" i="22"/>
  <c r="F79" i="22"/>
  <c r="K79" i="22"/>
  <c r="F80" i="22"/>
  <c r="K80" i="22"/>
  <c r="F82" i="22"/>
  <c r="K82" i="22"/>
  <c r="F83" i="22"/>
  <c r="K83" i="22"/>
  <c r="F86" i="22"/>
  <c r="K86" i="22"/>
  <c r="F87" i="22"/>
  <c r="K87" i="22"/>
  <c r="F89" i="22"/>
  <c r="K89" i="22"/>
  <c r="F90" i="22"/>
  <c r="K90" i="22"/>
  <c r="F92" i="22"/>
  <c r="K92" i="22"/>
  <c r="F93" i="22"/>
  <c r="K93" i="22"/>
  <c r="F94" i="22"/>
  <c r="K94" i="22"/>
  <c r="F96" i="22"/>
  <c r="K96" i="22"/>
  <c r="F97" i="22"/>
  <c r="K97" i="22"/>
  <c r="F99" i="22"/>
  <c r="F100" i="22"/>
  <c r="J98" i="22"/>
  <c r="K99" i="22"/>
  <c r="K100" i="22"/>
  <c r="L98" i="22"/>
  <c r="M98" i="22"/>
  <c r="N98" i="22"/>
  <c r="O98" i="22"/>
  <c r="P98" i="22"/>
  <c r="F102" i="22"/>
  <c r="F103" i="22"/>
  <c r="J101" i="22"/>
  <c r="K102" i="22"/>
  <c r="K103" i="22"/>
  <c r="L101" i="22"/>
  <c r="M101" i="22"/>
  <c r="N101" i="22"/>
  <c r="O101" i="22"/>
  <c r="P101" i="22"/>
  <c r="F105" i="22"/>
  <c r="K105" i="22"/>
  <c r="F106" i="22"/>
  <c r="K106" i="22"/>
  <c r="F107" i="22"/>
  <c r="K107" i="22"/>
  <c r="G108" i="22"/>
  <c r="J108" i="22"/>
  <c r="H108" i="22"/>
  <c r="I108" i="22"/>
  <c r="M108" i="22"/>
  <c r="P108" i="22"/>
  <c r="L108" i="22"/>
  <c r="N108" i="22"/>
  <c r="O108" i="22"/>
  <c r="F109" i="22"/>
  <c r="K109" i="22"/>
  <c r="G145" i="22"/>
  <c r="G147" i="22"/>
  <c r="J147" i="22"/>
  <c r="G153" i="22"/>
  <c r="G135" i="22"/>
  <c r="J135" i="22"/>
  <c r="J145" i="22"/>
  <c r="J153" i="22"/>
  <c r="H145" i="22"/>
  <c r="H147" i="22"/>
  <c r="H153" i="22"/>
  <c r="H135" i="22"/>
  <c r="M145" i="22"/>
  <c r="M147" i="22"/>
  <c r="M153" i="22"/>
  <c r="M135" i="22"/>
  <c r="P145" i="22"/>
  <c r="P147" i="22"/>
  <c r="P155" i="22"/>
  <c r="P135" i="22"/>
  <c r="L155" i="22"/>
  <c r="L135" i="22"/>
  <c r="N145" i="22"/>
  <c r="N147" i="22"/>
  <c r="N153" i="22"/>
  <c r="N135" i="22"/>
  <c r="O145" i="22"/>
  <c r="O147" i="22"/>
  <c r="O153" i="22"/>
  <c r="O135" i="22"/>
  <c r="S110" i="22"/>
  <c r="T110" i="22"/>
  <c r="U110" i="22"/>
  <c r="F121" i="22"/>
  <c r="K121" i="22"/>
  <c r="F122" i="22"/>
  <c r="K122" i="22"/>
  <c r="F123" i="22"/>
  <c r="K123" i="22"/>
  <c r="F124" i="22"/>
  <c r="K124" i="22"/>
  <c r="F125" i="22"/>
  <c r="K125" i="22"/>
  <c r="F126" i="22"/>
  <c r="K126" i="22"/>
  <c r="F127" i="22"/>
  <c r="K127" i="22"/>
  <c r="F128" i="22"/>
  <c r="K128" i="22"/>
  <c r="F129" i="22"/>
  <c r="K129" i="22"/>
  <c r="F130" i="22"/>
  <c r="K130" i="22"/>
  <c r="F131" i="22"/>
  <c r="K131" i="22"/>
  <c r="F132" i="22"/>
  <c r="K132" i="22"/>
  <c r="F133" i="22"/>
  <c r="K133" i="22"/>
  <c r="F134" i="22"/>
  <c r="K134" i="22"/>
  <c r="F136" i="22"/>
  <c r="K136" i="22"/>
  <c r="F137" i="22"/>
  <c r="K137" i="22"/>
  <c r="F138" i="22"/>
  <c r="K138" i="22"/>
  <c r="F139" i="22"/>
  <c r="K139" i="22"/>
  <c r="F140" i="22"/>
  <c r="K140" i="22"/>
  <c r="F141" i="22"/>
  <c r="K141" i="22"/>
  <c r="F142" i="22"/>
  <c r="K142" i="22"/>
  <c r="F143" i="22"/>
  <c r="K143" i="22"/>
  <c r="F144" i="22"/>
  <c r="K144" i="22"/>
  <c r="F146" i="22"/>
  <c r="K146" i="22"/>
  <c r="F148" i="22"/>
  <c r="K148" i="22"/>
  <c r="K149" i="22"/>
  <c r="K150" i="22"/>
  <c r="F151" i="22"/>
  <c r="K151" i="22"/>
  <c r="F152" i="22"/>
  <c r="K152" i="22"/>
  <c r="F154" i="22"/>
  <c r="K154" i="22"/>
  <c r="F157" i="22"/>
  <c r="K157" i="22"/>
  <c r="G155" i="22"/>
  <c r="H155" i="22"/>
  <c r="I155" i="22"/>
  <c r="J155" i="22"/>
  <c r="M155" i="22"/>
  <c r="N155" i="22"/>
  <c r="O155" i="22"/>
  <c r="K156" i="22"/>
  <c r="K158" i="22"/>
  <c r="G164" i="22"/>
  <c r="G168" i="22"/>
  <c r="G170" i="22"/>
  <c r="G175" i="22"/>
  <c r="G179" i="22"/>
  <c r="G182" i="22"/>
  <c r="J164" i="22"/>
  <c r="J168" i="22"/>
  <c r="J170" i="22"/>
  <c r="J175" i="22"/>
  <c r="J179" i="22"/>
  <c r="J182" i="22"/>
  <c r="H164" i="22"/>
  <c r="H168" i="22"/>
  <c r="H170" i="22"/>
  <c r="H175" i="22"/>
  <c r="H179" i="22"/>
  <c r="H182" i="22"/>
  <c r="I164" i="22"/>
  <c r="I168" i="22"/>
  <c r="I170" i="22"/>
  <c r="I175" i="22"/>
  <c r="I179" i="22"/>
  <c r="I182" i="22"/>
  <c r="M164" i="22"/>
  <c r="M168" i="22"/>
  <c r="M170" i="22"/>
  <c r="M175" i="22"/>
  <c r="M179" i="22"/>
  <c r="M182" i="22"/>
  <c r="P164" i="22"/>
  <c r="P168" i="22"/>
  <c r="P170" i="22"/>
  <c r="P175" i="22"/>
  <c r="P179" i="22"/>
  <c r="P182" i="22"/>
  <c r="L164" i="22"/>
  <c r="L168" i="22"/>
  <c r="L170" i="22"/>
  <c r="L175" i="22"/>
  <c r="L179" i="22"/>
  <c r="L182" i="22"/>
  <c r="N164" i="22"/>
  <c r="N168" i="22"/>
  <c r="N170" i="22"/>
  <c r="N175" i="22"/>
  <c r="N179" i="22"/>
  <c r="N182" i="22"/>
  <c r="O164" i="22"/>
  <c r="O168" i="22"/>
  <c r="O170" i="22"/>
  <c r="O175" i="22"/>
  <c r="O179" i="22"/>
  <c r="O182" i="22"/>
  <c r="S159" i="22"/>
  <c r="T159" i="22"/>
  <c r="U159" i="22"/>
  <c r="G162" i="22"/>
  <c r="F162" i="22" s="1"/>
  <c r="K162" i="22"/>
  <c r="F163" i="22"/>
  <c r="K163" i="22"/>
  <c r="F165" i="22"/>
  <c r="K165" i="22"/>
  <c r="F166" i="22"/>
  <c r="K166" i="22"/>
  <c r="F167" i="22"/>
  <c r="K167" i="22"/>
  <c r="F169" i="22"/>
  <c r="K169" i="22"/>
  <c r="F171" i="22"/>
  <c r="K171" i="22"/>
  <c r="F172" i="22"/>
  <c r="K172" i="22"/>
  <c r="F173" i="22"/>
  <c r="K173" i="22"/>
  <c r="F174" i="22"/>
  <c r="K174" i="22"/>
  <c r="F176" i="22"/>
  <c r="K176" i="22"/>
  <c r="F177" i="22"/>
  <c r="K177" i="22"/>
  <c r="F178" i="22"/>
  <c r="K178" i="22"/>
  <c r="F180" i="22"/>
  <c r="K180" i="22"/>
  <c r="F181" i="22"/>
  <c r="K181" i="22"/>
  <c r="F183" i="22"/>
  <c r="K183" i="22"/>
  <c r="F184" i="22"/>
  <c r="K184" i="22"/>
  <c r="F185" i="22"/>
  <c r="K185" i="22"/>
  <c r="F186" i="22"/>
  <c r="K186" i="22"/>
  <c r="F187" i="22"/>
  <c r="K187" i="22"/>
  <c r="F190" i="22"/>
  <c r="G188" i="22"/>
  <c r="H188" i="22"/>
  <c r="I188" i="22"/>
  <c r="J188" i="22"/>
  <c r="M188" i="22"/>
  <c r="P188" i="22"/>
  <c r="N188" i="22"/>
  <c r="O188" i="22"/>
  <c r="K189" i="22"/>
  <c r="K190" i="22"/>
  <c r="G194" i="22"/>
  <c r="G193" i="22" s="1"/>
  <c r="J194" i="22"/>
  <c r="H194" i="22"/>
  <c r="I194" i="22"/>
  <c r="M194" i="22"/>
  <c r="P194" i="22"/>
  <c r="L194" i="22"/>
  <c r="N194" i="22"/>
  <c r="O194" i="22"/>
  <c r="S191" i="22"/>
  <c r="T191" i="22"/>
  <c r="U191" i="22"/>
  <c r="F195" i="22"/>
  <c r="K195" i="22"/>
  <c r="G200" i="22"/>
  <c r="J200" i="22"/>
  <c r="H200" i="22"/>
  <c r="I200" i="22"/>
  <c r="M200" i="22"/>
  <c r="P200" i="22"/>
  <c r="L200" i="22"/>
  <c r="N200" i="22"/>
  <c r="O200" i="22"/>
  <c r="S196" i="22"/>
  <c r="T196" i="22"/>
  <c r="U196" i="22"/>
  <c r="F201" i="22"/>
  <c r="K201" i="22"/>
  <c r="F202" i="22"/>
  <c r="K202" i="22"/>
  <c r="G208" i="22"/>
  <c r="G210" i="22"/>
  <c r="G222" i="22"/>
  <c r="G227" i="22"/>
  <c r="G212" i="22"/>
  <c r="G217" i="22"/>
  <c r="J208" i="22"/>
  <c r="J210" i="22"/>
  <c r="J222" i="22"/>
  <c r="J227" i="22"/>
  <c r="J212" i="22"/>
  <c r="J217" i="22"/>
  <c r="H208" i="22"/>
  <c r="H210" i="22"/>
  <c r="H222" i="22"/>
  <c r="H227" i="22"/>
  <c r="H212" i="22"/>
  <c r="H217" i="22"/>
  <c r="I208" i="22"/>
  <c r="I210" i="22"/>
  <c r="I222" i="22"/>
  <c r="I227" i="22"/>
  <c r="I212" i="22"/>
  <c r="I217" i="22"/>
  <c r="M208" i="22"/>
  <c r="M210" i="22"/>
  <c r="M222" i="22"/>
  <c r="M237" i="22"/>
  <c r="M253" i="22"/>
  <c r="M212" i="22"/>
  <c r="M217" i="22"/>
  <c r="P208" i="22"/>
  <c r="P210" i="22"/>
  <c r="P222" i="22"/>
  <c r="P227" i="22"/>
  <c r="P212" i="22"/>
  <c r="P217" i="22"/>
  <c r="L208" i="22"/>
  <c r="L210" i="22"/>
  <c r="L222" i="22"/>
  <c r="L227" i="22"/>
  <c r="L212" i="22"/>
  <c r="L217" i="22"/>
  <c r="N208" i="22"/>
  <c r="N210" i="22"/>
  <c r="N222" i="22"/>
  <c r="N237" i="22"/>
  <c r="N253" i="22"/>
  <c r="N212" i="22"/>
  <c r="N217" i="22"/>
  <c r="O208" i="22"/>
  <c r="O210" i="22"/>
  <c r="O222" i="22"/>
  <c r="O237" i="22"/>
  <c r="O253" i="22"/>
  <c r="O212" i="22"/>
  <c r="O217" i="22"/>
  <c r="S203" i="22"/>
  <c r="T203" i="22"/>
  <c r="U203" i="22"/>
  <c r="F206" i="22"/>
  <c r="K206" i="22"/>
  <c r="F207" i="22"/>
  <c r="K207" i="22"/>
  <c r="F209" i="22"/>
  <c r="K209" i="22"/>
  <c r="F211" i="22"/>
  <c r="K211" i="22"/>
  <c r="F213" i="22"/>
  <c r="K213" i="22"/>
  <c r="F214" i="22"/>
  <c r="K214" i="22"/>
  <c r="F216" i="22"/>
  <c r="K216" i="22"/>
  <c r="F218" i="22"/>
  <c r="K218" i="22"/>
  <c r="F219" i="22"/>
  <c r="K219" i="22"/>
  <c r="F220" i="22"/>
  <c r="K220" i="22"/>
  <c r="F221" i="22"/>
  <c r="K221" i="22"/>
  <c r="F223" i="22"/>
  <c r="K223" i="22"/>
  <c r="F224" i="22"/>
  <c r="K224" i="22"/>
  <c r="F225" i="22"/>
  <c r="K225" i="22"/>
  <c r="F226" i="22"/>
  <c r="K226" i="22"/>
  <c r="F228" i="22"/>
  <c r="F229" i="22"/>
  <c r="K229" i="22"/>
  <c r="F230" i="22"/>
  <c r="K230" i="22"/>
  <c r="F231" i="22"/>
  <c r="K231" i="22"/>
  <c r="G237" i="22"/>
  <c r="G253" i="22"/>
  <c r="J237" i="22"/>
  <c r="J249" i="22"/>
  <c r="J253" i="22"/>
  <c r="H237" i="22"/>
  <c r="H249" i="22"/>
  <c r="H253" i="22"/>
  <c r="I237" i="22"/>
  <c r="I249" i="22"/>
  <c r="I253" i="22"/>
  <c r="P237" i="22"/>
  <c r="P253" i="22"/>
  <c r="L237" i="22"/>
  <c r="S232" i="22"/>
  <c r="T232" i="22"/>
  <c r="U232" i="22"/>
  <c r="F234" i="22"/>
  <c r="K234" i="22"/>
  <c r="F236" i="22"/>
  <c r="K236" i="22"/>
  <c r="F238" i="22"/>
  <c r="K238" i="22"/>
  <c r="F239" i="22"/>
  <c r="K239" i="22"/>
  <c r="F240" i="22"/>
  <c r="K240" i="22"/>
  <c r="F241" i="22"/>
  <c r="K241" i="22"/>
  <c r="F242" i="22"/>
  <c r="K242" i="22"/>
  <c r="F243" i="22"/>
  <c r="K243" i="22"/>
  <c r="F244" i="22"/>
  <c r="K244" i="22"/>
  <c r="F245" i="22"/>
  <c r="K245" i="22"/>
  <c r="F246" i="22"/>
  <c r="K246" i="22"/>
  <c r="F247" i="22"/>
  <c r="K247" i="22"/>
  <c r="F248" i="22"/>
  <c r="K248" i="22"/>
  <c r="K249" i="22"/>
  <c r="F250" i="22"/>
  <c r="K250" i="22"/>
  <c r="F251" i="22"/>
  <c r="K251" i="22"/>
  <c r="F252" i="22"/>
  <c r="K252" i="22"/>
  <c r="F254" i="22"/>
  <c r="K254" i="22"/>
  <c r="G257" i="22"/>
  <c r="J257" i="22"/>
  <c r="H257" i="22"/>
  <c r="I257" i="22"/>
  <c r="M257" i="22"/>
  <c r="P257" i="22"/>
  <c r="L257" i="22"/>
  <c r="N257" i="22"/>
  <c r="O257" i="22"/>
  <c r="S255" i="22"/>
  <c r="T255" i="22"/>
  <c r="U255" i="22"/>
  <c r="F258" i="22"/>
  <c r="K258" i="22"/>
  <c r="F259" i="22"/>
  <c r="K259" i="22"/>
  <c r="G270" i="22"/>
  <c r="J270" i="22"/>
  <c r="H270" i="22"/>
  <c r="I270" i="22"/>
  <c r="M270" i="22"/>
  <c r="P270" i="22"/>
  <c r="L270" i="22"/>
  <c r="N270" i="22"/>
  <c r="O270" i="22"/>
  <c r="S268" i="22"/>
  <c r="T268" i="22"/>
  <c r="U268" i="22"/>
  <c r="F271" i="22"/>
  <c r="K271" i="22"/>
  <c r="F272" i="22"/>
  <c r="K272" i="22"/>
  <c r="F273" i="22"/>
  <c r="K273" i="22"/>
  <c r="F274" i="22"/>
  <c r="K274" i="22"/>
  <c r="F275" i="22"/>
  <c r="K275" i="22"/>
  <c r="F276" i="22"/>
  <c r="K276" i="22"/>
  <c r="G279" i="22"/>
  <c r="G281" i="22"/>
  <c r="J279" i="22"/>
  <c r="J281" i="22"/>
  <c r="H279" i="22"/>
  <c r="H281" i="22"/>
  <c r="I279" i="22"/>
  <c r="I281" i="22"/>
  <c r="M279" i="22"/>
  <c r="M281" i="22"/>
  <c r="P279" i="22"/>
  <c r="P281" i="22"/>
  <c r="L279" i="22"/>
  <c r="L281" i="22"/>
  <c r="N279" i="22"/>
  <c r="N281" i="22"/>
  <c r="O279" i="22"/>
  <c r="O281" i="22"/>
  <c r="F280" i="22"/>
  <c r="K280" i="22"/>
  <c r="F282" i="22"/>
  <c r="F283" i="22"/>
  <c r="Q283" i="22" s="1"/>
  <c r="K282" i="22"/>
  <c r="K283" i="22"/>
  <c r="G290" i="22"/>
  <c r="G295" i="22"/>
  <c r="G299" i="22"/>
  <c r="G286" i="22"/>
  <c r="J290" i="22"/>
  <c r="J295" i="22"/>
  <c r="J302" i="22"/>
  <c r="H290" i="22"/>
  <c r="H295" i="22"/>
  <c r="H302" i="22"/>
  <c r="I290" i="22"/>
  <c r="I295" i="22"/>
  <c r="I302" i="22"/>
  <c r="M290" i="22"/>
  <c r="M295" i="22"/>
  <c r="M302" i="22"/>
  <c r="P290" i="22"/>
  <c r="P295" i="22"/>
  <c r="P302" i="22"/>
  <c r="L290" i="22"/>
  <c r="L295" i="22"/>
  <c r="L302" i="22"/>
  <c r="N290" i="22"/>
  <c r="N295" i="22"/>
  <c r="N302" i="22"/>
  <c r="O290" i="22"/>
  <c r="O295" i="22"/>
  <c r="O302" i="22"/>
  <c r="S284" i="22"/>
  <c r="T284" i="22"/>
  <c r="U284" i="22"/>
  <c r="K287" i="22"/>
  <c r="F287" i="22"/>
  <c r="F288" i="22"/>
  <c r="K288" i="22"/>
  <c r="F291" i="22"/>
  <c r="K291" i="22"/>
  <c r="F292" i="22"/>
  <c r="K292" i="22"/>
  <c r="F294" i="22"/>
  <c r="K294" i="22"/>
  <c r="F296" i="22"/>
  <c r="K296" i="22"/>
  <c r="F297" i="22"/>
  <c r="K297" i="22"/>
  <c r="F298" i="22"/>
  <c r="K298" i="22"/>
  <c r="J299" i="22"/>
  <c r="H299" i="22"/>
  <c r="I299" i="22"/>
  <c r="M299" i="22"/>
  <c r="P299" i="22"/>
  <c r="L299" i="22"/>
  <c r="N299" i="22"/>
  <c r="O299" i="22"/>
  <c r="F300" i="22"/>
  <c r="K300" i="22"/>
  <c r="F301" i="22"/>
  <c r="K303" i="22"/>
  <c r="G304" i="22"/>
  <c r="J304" i="22"/>
  <c r="H304" i="22"/>
  <c r="I304" i="22"/>
  <c r="M304" i="22"/>
  <c r="P304" i="22"/>
  <c r="N304" i="22"/>
  <c r="O304" i="22"/>
  <c r="F305" i="22"/>
  <c r="K305" i="22"/>
  <c r="F306" i="22"/>
  <c r="K306" i="22"/>
  <c r="F307" i="22"/>
  <c r="K307" i="22"/>
  <c r="K308" i="22"/>
  <c r="G311" i="22"/>
  <c r="J311" i="22"/>
  <c r="H311" i="22"/>
  <c r="I311" i="22"/>
  <c r="M311" i="22"/>
  <c r="P311" i="22"/>
  <c r="L311" i="22"/>
  <c r="N311" i="22"/>
  <c r="O311" i="22"/>
  <c r="S309" i="22"/>
  <c r="T309" i="22"/>
  <c r="U309" i="22"/>
  <c r="F312" i="22"/>
  <c r="K312" i="22"/>
  <c r="G313" i="22"/>
  <c r="J313" i="22"/>
  <c r="H313" i="22"/>
  <c r="I313" i="22"/>
  <c r="K314" i="22"/>
  <c r="M313" i="22"/>
  <c r="N313" i="22"/>
  <c r="O313" i="22"/>
  <c r="P313" i="22"/>
  <c r="F314" i="22"/>
  <c r="G318" i="22"/>
  <c r="F318" i="22" s="1"/>
  <c r="G327" i="22"/>
  <c r="G340" i="22"/>
  <c r="G346" i="22"/>
  <c r="G353" i="22"/>
  <c r="G362" i="22"/>
  <c r="G368" i="22"/>
  <c r="G390" i="22"/>
  <c r="G395" i="22"/>
  <c r="G416" i="22"/>
  <c r="J327" i="22"/>
  <c r="J340" i="22"/>
  <c r="J346" i="22"/>
  <c r="J353" i="22"/>
  <c r="J359" i="22"/>
  <c r="J416" i="22"/>
  <c r="H327" i="22"/>
  <c r="H331" i="22"/>
  <c r="H340" i="22"/>
  <c r="H346" i="22"/>
  <c r="H353" i="22"/>
  <c r="H359" i="22"/>
  <c r="H416" i="22"/>
  <c r="I327" i="22"/>
  <c r="I331" i="22"/>
  <c r="I340" i="22"/>
  <c r="I346" i="22"/>
  <c r="I353" i="22"/>
  <c r="I359" i="22"/>
  <c r="I416" i="22"/>
  <c r="M327" i="22"/>
  <c r="M331" i="22"/>
  <c r="M340" i="22"/>
  <c r="M346" i="22"/>
  <c r="M353" i="22"/>
  <c r="M416" i="22"/>
  <c r="P327" i="22"/>
  <c r="P331" i="22"/>
  <c r="P340" i="22"/>
  <c r="P346" i="22"/>
  <c r="P353" i="22"/>
  <c r="P362" i="22"/>
  <c r="P390" i="22"/>
  <c r="P416" i="22"/>
  <c r="L327" i="22"/>
  <c r="L331" i="22"/>
  <c r="L340" i="22"/>
  <c r="L346" i="22"/>
  <c r="L353" i="22"/>
  <c r="L359" i="22"/>
  <c r="L416" i="22"/>
  <c r="N327" i="22"/>
  <c r="N331" i="22"/>
  <c r="N340" i="22"/>
  <c r="N346" i="22"/>
  <c r="N353" i="22"/>
  <c r="N368" i="22"/>
  <c r="N416" i="22"/>
  <c r="O327" i="22"/>
  <c r="O331" i="22"/>
  <c r="O340" i="22"/>
  <c r="O346" i="22"/>
  <c r="O353" i="22"/>
  <c r="O368" i="22"/>
  <c r="O416" i="22"/>
  <c r="S315" i="22"/>
  <c r="T315" i="22"/>
  <c r="U315" i="22"/>
  <c r="K317" i="22"/>
  <c r="P318" i="22"/>
  <c r="L318" i="22"/>
  <c r="F319" i="22"/>
  <c r="K319" i="22"/>
  <c r="K320" i="22"/>
  <c r="F321" i="22"/>
  <c r="K321" i="22"/>
  <c r="F322" i="22"/>
  <c r="K322" i="22"/>
  <c r="F323" i="22"/>
  <c r="K323" i="22"/>
  <c r="F324" i="22"/>
  <c r="K324" i="22"/>
  <c r="K325" i="22"/>
  <c r="F328" i="22"/>
  <c r="K328" i="22"/>
  <c r="F329" i="22"/>
  <c r="K329" i="22"/>
  <c r="F330" i="22"/>
  <c r="K330" i="22"/>
  <c r="F332" i="22"/>
  <c r="K332" i="22"/>
  <c r="F333" i="22"/>
  <c r="K333" i="22"/>
  <c r="F334" i="22"/>
  <c r="K334" i="22"/>
  <c r="K335" i="22"/>
  <c r="K336" i="22"/>
  <c r="F338" i="22"/>
  <c r="K338" i="22"/>
  <c r="F339" i="22"/>
  <c r="K339" i="22"/>
  <c r="F341" i="22"/>
  <c r="K341" i="22"/>
  <c r="F342" i="22"/>
  <c r="K342" i="22"/>
  <c r="F343" i="22"/>
  <c r="K343" i="22"/>
  <c r="F344" i="22"/>
  <c r="K344" i="22"/>
  <c r="F345" i="22"/>
  <c r="K345" i="22"/>
  <c r="F347" i="22"/>
  <c r="K347" i="22"/>
  <c r="F348" i="22"/>
  <c r="F349" i="22"/>
  <c r="K349" i="22"/>
  <c r="F350" i="22"/>
  <c r="K350" i="22"/>
  <c r="F351" i="22"/>
  <c r="K351" i="22"/>
  <c r="F352" i="22"/>
  <c r="K352" i="22"/>
  <c r="F354" i="22"/>
  <c r="K354" i="22"/>
  <c r="F355" i="22"/>
  <c r="K355" i="22"/>
  <c r="F356" i="22"/>
  <c r="F357" i="22"/>
  <c r="F358" i="22"/>
  <c r="F360" i="22"/>
  <c r="K360" i="22"/>
  <c r="F361" i="22"/>
  <c r="F363" i="22"/>
  <c r="K363" i="22"/>
  <c r="F364" i="22"/>
  <c r="K364" i="22"/>
  <c r="F365" i="22"/>
  <c r="K365" i="22"/>
  <c r="F366" i="22"/>
  <c r="K366" i="22"/>
  <c r="F367" i="22"/>
  <c r="K367" i="22"/>
  <c r="F370" i="22"/>
  <c r="F371" i="22"/>
  <c r="F372" i="22"/>
  <c r="F373" i="22"/>
  <c r="F374" i="22"/>
  <c r="F375" i="22"/>
  <c r="F376" i="22"/>
  <c r="F377" i="22"/>
  <c r="F379" i="22"/>
  <c r="F381" i="22"/>
  <c r="F382" i="22"/>
  <c r="F383" i="22"/>
  <c r="F384" i="22"/>
  <c r="F385" i="22"/>
  <c r="F386" i="22"/>
  <c r="F387" i="22"/>
  <c r="F388" i="22"/>
  <c r="F389" i="22"/>
  <c r="F380" i="22"/>
  <c r="K370" i="22"/>
  <c r="K371" i="22"/>
  <c r="K372" i="22"/>
  <c r="K373" i="22"/>
  <c r="K374" i="22"/>
  <c r="K375" i="22"/>
  <c r="K376" i="22"/>
  <c r="K377" i="22"/>
  <c r="K379" i="22"/>
  <c r="K381" i="22"/>
  <c r="K382" i="22"/>
  <c r="K383" i="22"/>
  <c r="K384" i="22"/>
  <c r="K385" i="22"/>
  <c r="K386" i="22"/>
  <c r="K387" i="22"/>
  <c r="K388" i="22"/>
  <c r="K389" i="22"/>
  <c r="K380" i="22"/>
  <c r="M368" i="22"/>
  <c r="F369" i="22"/>
  <c r="K369" i="22"/>
  <c r="F378" i="22"/>
  <c r="F391" i="22"/>
  <c r="K391" i="22"/>
  <c r="F392" i="22"/>
  <c r="K393" i="22"/>
  <c r="K394" i="22"/>
  <c r="M392" i="22"/>
  <c r="P392" i="22"/>
  <c r="F393" i="22"/>
  <c r="F394" i="22"/>
  <c r="K395" i="22"/>
  <c r="M395" i="22"/>
  <c r="N395" i="22"/>
  <c r="O395" i="22"/>
  <c r="P395" i="22"/>
  <c r="F396" i="22"/>
  <c r="F397" i="22"/>
  <c r="F398" i="22"/>
  <c r="F399" i="22"/>
  <c r="F400" i="22"/>
  <c r="F401" i="22"/>
  <c r="F402" i="22"/>
  <c r="F403" i="22"/>
  <c r="F404" i="22"/>
  <c r="F405" i="22"/>
  <c r="F406" i="22"/>
  <c r="F407" i="22"/>
  <c r="F408" i="22"/>
  <c r="F409" i="22"/>
  <c r="F410" i="22"/>
  <c r="F411" i="22"/>
  <c r="F412" i="22"/>
  <c r="F413" i="22"/>
  <c r="F414" i="22"/>
  <c r="F415" i="22"/>
  <c r="F417" i="22"/>
  <c r="K417" i="22"/>
  <c r="F418" i="22"/>
  <c r="K418" i="22"/>
  <c r="F419" i="22"/>
  <c r="K419" i="22"/>
  <c r="F420" i="22"/>
  <c r="K420" i="22"/>
  <c r="F421" i="22"/>
  <c r="K421" i="22"/>
  <c r="F422" i="22"/>
  <c r="K422" i="22"/>
  <c r="F423" i="22"/>
  <c r="K423" i="22"/>
  <c r="F424" i="22"/>
  <c r="K424" i="22"/>
  <c r="S458" i="22"/>
  <c r="T458" i="22"/>
  <c r="U458" i="22"/>
  <c r="F327" i="22"/>
  <c r="Q324" i="22"/>
  <c r="K353" i="22"/>
  <c r="J278" i="22"/>
  <c r="P215" i="22"/>
  <c r="N278" i="22"/>
  <c r="Q272" i="22"/>
  <c r="N18" i="22"/>
  <c r="J215" i="22"/>
  <c r="I199" i="22"/>
  <c r="G199" i="22"/>
  <c r="G302" i="22"/>
  <c r="F303" i="22"/>
  <c r="Q80" i="22"/>
  <c r="Q184" i="22"/>
  <c r="J14" i="22" l="1"/>
  <c r="J13" i="22" s="1"/>
  <c r="H84" i="22"/>
  <c r="M193" i="22"/>
  <c r="Q387" i="22"/>
  <c r="O269" i="22"/>
  <c r="Q417" i="22"/>
  <c r="Q408" i="22"/>
  <c r="Q400" i="22"/>
  <c r="Q366" i="22"/>
  <c r="Q354" i="22"/>
  <c r="Q349" i="22"/>
  <c r="K318" i="22"/>
  <c r="F390" i="22"/>
  <c r="G317" i="22"/>
  <c r="O310" i="22"/>
  <c r="F311" i="22"/>
  <c r="K299" i="22"/>
  <c r="O293" i="22"/>
  <c r="I289" i="22"/>
  <c r="F279" i="22"/>
  <c r="H269" i="22"/>
  <c r="H256" i="22"/>
  <c r="I215" i="22"/>
  <c r="N199" i="22"/>
  <c r="P193" i="22"/>
  <c r="L74" i="22"/>
  <c r="N310" i="22"/>
  <c r="O289" i="22"/>
  <c r="L199" i="22"/>
  <c r="O256" i="22"/>
  <c r="G256" i="22"/>
  <c r="G215" i="22"/>
  <c r="F215" i="22" s="1"/>
  <c r="P199" i="22"/>
  <c r="I193" i="22"/>
  <c r="K188" i="22"/>
  <c r="O120" i="22"/>
  <c r="L120" i="22"/>
  <c r="J120" i="22"/>
  <c r="I120" i="22"/>
  <c r="I111" i="22" s="1"/>
  <c r="Q407" i="22"/>
  <c r="Q399" i="22"/>
  <c r="J256" i="22"/>
  <c r="Q414" i="22"/>
  <c r="Q406" i="22"/>
  <c r="Q398" i="22"/>
  <c r="L310" i="22"/>
  <c r="H293" i="22"/>
  <c r="O235" i="22"/>
  <c r="Q158" i="22"/>
  <c r="Q413" i="22"/>
  <c r="Q405" i="22"/>
  <c r="Q397" i="22"/>
  <c r="Q378" i="22"/>
  <c r="Q357" i="22"/>
  <c r="P310" i="22"/>
  <c r="N293" i="22"/>
  <c r="H289" i="22"/>
  <c r="N269" i="22"/>
  <c r="N256" i="22"/>
  <c r="P235" i="22"/>
  <c r="F249" i="22"/>
  <c r="M199" i="22"/>
  <c r="H193" i="22"/>
  <c r="Q156" i="22"/>
  <c r="Q150" i="22"/>
  <c r="G198" i="22"/>
  <c r="N277" i="22"/>
  <c r="Q412" i="22"/>
  <c r="Q404" i="22"/>
  <c r="Q396" i="22"/>
  <c r="Q356" i="22"/>
  <c r="K362" i="22"/>
  <c r="N289" i="22"/>
  <c r="M293" i="22"/>
  <c r="L269" i="22"/>
  <c r="L256" i="22"/>
  <c r="M235" i="22"/>
  <c r="Q149" i="22"/>
  <c r="P120" i="22"/>
  <c r="H120" i="22"/>
  <c r="H111" i="22" s="1"/>
  <c r="Q308" i="22"/>
  <c r="Q325" i="22"/>
  <c r="I198" i="22"/>
  <c r="Q411" i="22"/>
  <c r="Q403" i="22"/>
  <c r="N359" i="22"/>
  <c r="J317" i="22"/>
  <c r="I310" i="22"/>
  <c r="M289" i="22"/>
  <c r="J293" i="22"/>
  <c r="P256" i="22"/>
  <c r="L215" i="22"/>
  <c r="H199" i="22"/>
  <c r="O193" i="22"/>
  <c r="Q348" i="22"/>
  <c r="L235" i="22"/>
  <c r="N235" i="22"/>
  <c r="M215" i="22"/>
  <c r="F362" i="22"/>
  <c r="G269" i="22"/>
  <c r="G192" i="22"/>
  <c r="Q410" i="22"/>
  <c r="Q402" i="22"/>
  <c r="K392" i="22"/>
  <c r="Q334" i="22"/>
  <c r="O359" i="22"/>
  <c r="K313" i="22"/>
  <c r="H310" i="22"/>
  <c r="Q291" i="22"/>
  <c r="L293" i="22"/>
  <c r="J289" i="22"/>
  <c r="F289" i="22" s="1"/>
  <c r="F281" i="22"/>
  <c r="M269" i="22"/>
  <c r="M256" i="22"/>
  <c r="K256" i="22" s="1"/>
  <c r="G235" i="22"/>
  <c r="G233" i="22" s="1"/>
  <c r="N215" i="22"/>
  <c r="H215" i="22"/>
  <c r="J199" i="22"/>
  <c r="F199" i="22" s="1"/>
  <c r="N193" i="22"/>
  <c r="N120" i="22"/>
  <c r="M74" i="22"/>
  <c r="G74" i="22"/>
  <c r="Q301" i="22"/>
  <c r="Q358" i="22"/>
  <c r="P289" i="22"/>
  <c r="G289" i="22"/>
  <c r="Q409" i="22"/>
  <c r="Q401" i="22"/>
  <c r="Q361" i="22"/>
  <c r="F395" i="22"/>
  <c r="J310" i="22"/>
  <c r="L289" i="22"/>
  <c r="I293" i="22"/>
  <c r="K279" i="22"/>
  <c r="I269" i="22"/>
  <c r="I256" i="22"/>
  <c r="O215" i="22"/>
  <c r="O199" i="22"/>
  <c r="L193" i="22"/>
  <c r="Q189" i="22"/>
  <c r="N84" i="22"/>
  <c r="P74" i="22"/>
  <c r="Q322" i="22"/>
  <c r="Q422" i="22"/>
  <c r="Q167" i="22"/>
  <c r="Q141" i="22"/>
  <c r="Q128" i="22"/>
  <c r="Q245" i="22"/>
  <c r="G310" i="22"/>
  <c r="P278" i="22"/>
  <c r="Q132" i="22"/>
  <c r="Q423" i="22"/>
  <c r="Q363" i="22"/>
  <c r="Q180" i="22"/>
  <c r="Q154" i="22"/>
  <c r="F147" i="22"/>
  <c r="K327" i="22"/>
  <c r="Q381" i="22"/>
  <c r="Q386" i="22"/>
  <c r="Q275" i="22"/>
  <c r="Q163" i="22"/>
  <c r="N14" i="22"/>
  <c r="I14" i="22"/>
  <c r="I13" i="22" s="1"/>
  <c r="Q107" i="22"/>
  <c r="Q90" i="22"/>
  <c r="Q341" i="22"/>
  <c r="Q244" i="22"/>
  <c r="Q223" i="22"/>
  <c r="L14" i="22"/>
  <c r="H14" i="22"/>
  <c r="O14" i="22"/>
  <c r="O13" i="22" s="1"/>
  <c r="G14" i="22"/>
  <c r="F153" i="22"/>
  <c r="Q276" i="22"/>
  <c r="Q259" i="22"/>
  <c r="F416" i="22"/>
  <c r="K170" i="22"/>
  <c r="Q345" i="22"/>
  <c r="Q306" i="22"/>
  <c r="Q248" i="22"/>
  <c r="Q234" i="22"/>
  <c r="I205" i="22"/>
  <c r="Q393" i="22"/>
  <c r="Q385" i="22"/>
  <c r="Q371" i="22"/>
  <c r="Q249" i="22"/>
  <c r="Q93" i="22"/>
  <c r="Q76" i="22"/>
  <c r="K91" i="22"/>
  <c r="K72" i="22"/>
  <c r="F15" i="22"/>
  <c r="K147" i="22"/>
  <c r="Q87" i="22"/>
  <c r="F85" i="22"/>
  <c r="Q92" i="22"/>
  <c r="F212" i="22"/>
  <c r="Q16" i="22"/>
  <c r="F200" i="22"/>
  <c r="Q229" i="22"/>
  <c r="N205" i="22"/>
  <c r="Q344" i="22"/>
  <c r="Q329" i="22"/>
  <c r="Q305" i="22"/>
  <c r="Q297" i="22"/>
  <c r="Q351" i="22"/>
  <c r="Q320" i="22"/>
  <c r="F353" i="22"/>
  <c r="Q353" i="22" s="1"/>
  <c r="K311" i="22"/>
  <c r="I278" i="22"/>
  <c r="Q274" i="22"/>
  <c r="Q254" i="22"/>
  <c r="J235" i="22"/>
  <c r="M233" i="22"/>
  <c r="Q75" i="22"/>
  <c r="F210" i="22"/>
  <c r="Q106" i="22"/>
  <c r="Q258" i="22"/>
  <c r="Q125" i="22"/>
  <c r="Q367" i="22"/>
  <c r="H278" i="22"/>
  <c r="Q252" i="22"/>
  <c r="K222" i="22"/>
  <c r="Q185" i="22"/>
  <c r="Q169" i="22"/>
  <c r="K212" i="22"/>
  <c r="Q292" i="22"/>
  <c r="Q211" i="22"/>
  <c r="Q195" i="22"/>
  <c r="J84" i="22"/>
  <c r="Q190" i="22"/>
  <c r="F188" i="22"/>
  <c r="Q303" i="22"/>
  <c r="Q162" i="22"/>
  <c r="F175" i="22"/>
  <c r="Q137" i="22"/>
  <c r="F81" i="22"/>
  <c r="F21" i="22"/>
  <c r="K95" i="22"/>
  <c r="L84" i="22"/>
  <c r="M310" i="22"/>
  <c r="F237" i="22"/>
  <c r="Q174" i="22"/>
  <c r="Q240" i="22"/>
  <c r="Q86" i="22"/>
  <c r="J74" i="22"/>
  <c r="Q312" i="22"/>
  <c r="F23" i="22"/>
  <c r="K23" i="22"/>
  <c r="F145" i="22"/>
  <c r="K104" i="22"/>
  <c r="K237" i="22"/>
  <c r="F227" i="22"/>
  <c r="K175" i="22"/>
  <c r="F88" i="22"/>
  <c r="O205" i="22"/>
  <c r="Q218" i="22"/>
  <c r="K108" i="22"/>
  <c r="K235" i="22"/>
  <c r="Q280" i="22"/>
  <c r="Q335" i="22"/>
  <c r="P269" i="22"/>
  <c r="K270" i="22"/>
  <c r="M18" i="22"/>
  <c r="K18" i="22" s="1"/>
  <c r="K19" i="22"/>
  <c r="K155" i="22"/>
  <c r="P153" i="22"/>
  <c r="K81" i="22"/>
  <c r="Q418" i="22"/>
  <c r="Q355" i="22"/>
  <c r="Q323" i="22"/>
  <c r="L278" i="22"/>
  <c r="Q271" i="22"/>
  <c r="Q148" i="22"/>
  <c r="Q133" i="22"/>
  <c r="Q121" i="22"/>
  <c r="K101" i="22"/>
  <c r="N26" i="22"/>
  <c r="Q73" i="22"/>
  <c r="K290" i="22"/>
  <c r="K257" i="22"/>
  <c r="Q22" i="22"/>
  <c r="K15" i="22"/>
  <c r="Q100" i="22"/>
  <c r="Q338" i="22"/>
  <c r="Q242" i="22"/>
  <c r="H235" i="22"/>
  <c r="Q220" i="22"/>
  <c r="J205" i="22"/>
  <c r="Q187" i="22"/>
  <c r="K164" i="22"/>
  <c r="F164" i="22"/>
  <c r="M84" i="22"/>
  <c r="Q105" i="22"/>
  <c r="Q96" i="22"/>
  <c r="Q388" i="22"/>
  <c r="Q383" i="22"/>
  <c r="Q360" i="22"/>
  <c r="Q343" i="22"/>
  <c r="Q328" i="22"/>
  <c r="Q246" i="22"/>
  <c r="Q225" i="22"/>
  <c r="Q207" i="22"/>
  <c r="N111" i="22"/>
  <c r="O26" i="22"/>
  <c r="F72" i="22"/>
  <c r="Q83" i="22"/>
  <c r="Q238" i="22"/>
  <c r="Q214" i="22"/>
  <c r="N233" i="22"/>
  <c r="Q202" i="22"/>
  <c r="Q127" i="22"/>
  <c r="P84" i="22"/>
  <c r="F95" i="22"/>
  <c r="I84" i="22"/>
  <c r="Q394" i="22"/>
  <c r="Q377" i="22"/>
  <c r="Q380" i="22"/>
  <c r="Q336" i="22"/>
  <c r="M326" i="22"/>
  <c r="F340" i="22"/>
  <c r="Q241" i="22"/>
  <c r="Q236" i="22"/>
  <c r="K253" i="22"/>
  <c r="F253" i="22"/>
  <c r="Q224" i="22"/>
  <c r="Q219" i="22"/>
  <c r="Q213" i="22"/>
  <c r="H205" i="22"/>
  <c r="Q201" i="22"/>
  <c r="P198" i="22"/>
  <c r="P233" i="22"/>
  <c r="K200" i="22"/>
  <c r="K194" i="22"/>
  <c r="K304" i="22"/>
  <c r="Q300" i="22"/>
  <c r="Q287" i="22"/>
  <c r="Q183" i="22"/>
  <c r="Q177" i="22"/>
  <c r="Q172" i="22"/>
  <c r="P161" i="22"/>
  <c r="J161" i="22"/>
  <c r="Q151" i="22"/>
  <c r="Q144" i="22"/>
  <c r="Q136" i="22"/>
  <c r="Q131" i="22"/>
  <c r="Q123" i="22"/>
  <c r="Q103" i="22"/>
  <c r="L13" i="22"/>
  <c r="K416" i="22"/>
  <c r="F290" i="22"/>
  <c r="Q369" i="22"/>
  <c r="J233" i="22"/>
  <c r="K193" i="22"/>
  <c r="Q186" i="22"/>
  <c r="Q143" i="22"/>
  <c r="K85" i="22"/>
  <c r="F310" i="22"/>
  <c r="F217" i="22"/>
  <c r="G84" i="22"/>
  <c r="K289" i="22"/>
  <c r="K286" i="22" s="1"/>
  <c r="F313" i="22"/>
  <c r="O278" i="22"/>
  <c r="Q273" i="22"/>
  <c r="Q250" i="22"/>
  <c r="Q230" i="22"/>
  <c r="O233" i="22"/>
  <c r="L326" i="22"/>
  <c r="Q362" i="22"/>
  <c r="Q391" i="22"/>
  <c r="F368" i="22"/>
  <c r="Q365" i="22"/>
  <c r="Q327" i="22"/>
  <c r="J326" i="22"/>
  <c r="G359" i="22"/>
  <c r="F19" i="22"/>
  <c r="Q165" i="22"/>
  <c r="Q314" i="22"/>
  <c r="Q296" i="22"/>
  <c r="Q288" i="22"/>
  <c r="Q311" i="22"/>
  <c r="G293" i="22"/>
  <c r="F295" i="22"/>
  <c r="G268" i="22"/>
  <c r="J269" i="22"/>
  <c r="F270" i="22"/>
  <c r="K368" i="22"/>
  <c r="Q370" i="22"/>
  <c r="P293" i="22"/>
  <c r="K295" i="22"/>
  <c r="M278" i="22"/>
  <c r="K281" i="22"/>
  <c r="F257" i="22"/>
  <c r="G278" i="22"/>
  <c r="N161" i="22"/>
  <c r="I161" i="22"/>
  <c r="Q373" i="22"/>
  <c r="H13" i="22"/>
  <c r="Q140" i="22"/>
  <c r="Q247" i="22"/>
  <c r="Q243" i="22"/>
  <c r="Q239" i="22"/>
  <c r="Q231" i="22"/>
  <c r="Q226" i="22"/>
  <c r="Q221" i="22"/>
  <c r="Q333" i="22"/>
  <c r="K302" i="22"/>
  <c r="Q139" i="22"/>
  <c r="Q130" i="22"/>
  <c r="Q122" i="22"/>
  <c r="Q94" i="22"/>
  <c r="Q82" i="22"/>
  <c r="Q77" i="22"/>
  <c r="F91" i="22"/>
  <c r="F302" i="22"/>
  <c r="F18" i="22"/>
  <c r="K145" i="22"/>
  <c r="Q79" i="22"/>
  <c r="Q166" i="22"/>
  <c r="Q109" i="22"/>
  <c r="U447" i="22"/>
  <c r="U459" i="22" s="1"/>
  <c r="T447" i="22"/>
  <c r="T459" i="22" s="1"/>
  <c r="S447" i="22"/>
  <c r="S459" i="22" s="1"/>
  <c r="O161" i="22"/>
  <c r="L161" i="22"/>
  <c r="H161" i="22"/>
  <c r="Q321" i="22"/>
  <c r="Q251" i="22"/>
  <c r="Q216" i="22"/>
  <c r="Q209" i="22"/>
  <c r="K210" i="22"/>
  <c r="P205" i="22"/>
  <c r="M205" i="22"/>
  <c r="K208" i="22"/>
  <c r="F222" i="22"/>
  <c r="F208" i="22"/>
  <c r="G205" i="22"/>
  <c r="J193" i="22"/>
  <c r="F194" i="22"/>
  <c r="M161" i="22"/>
  <c r="K182" i="22"/>
  <c r="G161" i="22"/>
  <c r="Q157" i="22"/>
  <c r="F155" i="22"/>
  <c r="Q126" i="22"/>
  <c r="L153" i="22"/>
  <c r="M120" i="22"/>
  <c r="K135" i="22"/>
  <c r="F135" i="22"/>
  <c r="G120" i="22"/>
  <c r="F101" i="22"/>
  <c r="Q102" i="22"/>
  <c r="J277" i="22"/>
  <c r="G191" i="22"/>
  <c r="N13" i="22"/>
  <c r="O111" i="22"/>
  <c r="Q173" i="22"/>
  <c r="Q152" i="22"/>
  <c r="Q424" i="22"/>
  <c r="Q420" i="22"/>
  <c r="Q89" i="22"/>
  <c r="K88" i="22"/>
  <c r="Q376" i="22"/>
  <c r="Q181" i="22"/>
  <c r="Q421" i="22"/>
  <c r="Q350" i="22"/>
  <c r="K346" i="22"/>
  <c r="Q347" i="22"/>
  <c r="F346" i="22"/>
  <c r="Q375" i="22"/>
  <c r="Q364" i="22"/>
  <c r="Q332" i="22"/>
  <c r="F170" i="22"/>
  <c r="Q384" i="22"/>
  <c r="Q374" i="22"/>
  <c r="F304" i="22"/>
  <c r="I235" i="22"/>
  <c r="Q178" i="22"/>
  <c r="Q134" i="22"/>
  <c r="Q20" i="22"/>
  <c r="K340" i="22"/>
  <c r="Q138" i="22"/>
  <c r="Q17" i="22"/>
  <c r="K331" i="22"/>
  <c r="Q294" i="22"/>
  <c r="Q282" i="22"/>
  <c r="Q176" i="22"/>
  <c r="Q124" i="22"/>
  <c r="Q382" i="22"/>
  <c r="Q298" i="22"/>
  <c r="K179" i="22"/>
  <c r="F179" i="22"/>
  <c r="K21" i="22"/>
  <c r="Q21" i="22" s="1"/>
  <c r="P13" i="22"/>
  <c r="P359" i="22"/>
  <c r="K390" i="22"/>
  <c r="Q142" i="22"/>
  <c r="Q379" i="22"/>
  <c r="I326" i="22"/>
  <c r="Q146" i="22"/>
  <c r="F108" i="22"/>
  <c r="K98" i="22"/>
  <c r="Q419" i="22"/>
  <c r="Q339" i="22"/>
  <c r="L205" i="22"/>
  <c r="Q99" i="22"/>
  <c r="F98" i="22"/>
  <c r="Q372" i="22"/>
  <c r="Q307" i="22"/>
  <c r="Q206" i="22"/>
  <c r="Q97" i="22"/>
  <c r="Q342" i="22"/>
  <c r="K217" i="22"/>
  <c r="Q129" i="22"/>
  <c r="F299" i="22"/>
  <c r="K168" i="22"/>
  <c r="Q78" i="22"/>
  <c r="Q24" i="22"/>
  <c r="Q330" i="22"/>
  <c r="F168" i="22"/>
  <c r="Q352" i="22"/>
  <c r="Q319" i="22"/>
  <c r="H326" i="22"/>
  <c r="Q389" i="22"/>
  <c r="Q171" i="22"/>
  <c r="F104" i="22"/>
  <c r="F182" i="22"/>
  <c r="Q15" i="22" l="1"/>
  <c r="K74" i="22"/>
  <c r="F233" i="22"/>
  <c r="F256" i="22"/>
  <c r="K199" i="22"/>
  <c r="K215" i="22"/>
  <c r="J111" i="22"/>
  <c r="I204" i="22"/>
  <c r="I203" i="22" s="1"/>
  <c r="Q395" i="22"/>
  <c r="O326" i="22"/>
  <c r="O316" i="22" s="1"/>
  <c r="N326" i="22"/>
  <c r="N316" i="22" s="1"/>
  <c r="I110" i="22"/>
  <c r="Q340" i="22"/>
  <c r="I233" i="22"/>
  <c r="Q210" i="22"/>
  <c r="F293" i="22"/>
  <c r="Q392" i="22"/>
  <c r="P26" i="22"/>
  <c r="M26" i="22"/>
  <c r="L26" i="22"/>
  <c r="Q212" i="22"/>
  <c r="I255" i="22"/>
  <c r="L286" i="22"/>
  <c r="J198" i="22"/>
  <c r="M255" i="22"/>
  <c r="O192" i="22"/>
  <c r="G197" i="22"/>
  <c r="M198" i="22"/>
  <c r="N268" i="22"/>
  <c r="L309" i="22"/>
  <c r="J255" i="22"/>
  <c r="I192" i="22"/>
  <c r="O255" i="22"/>
  <c r="H255" i="22"/>
  <c r="H316" i="22"/>
  <c r="Q390" i="22"/>
  <c r="L111" i="22"/>
  <c r="H160" i="22"/>
  <c r="L316" i="22"/>
  <c r="Q164" i="22"/>
  <c r="L277" i="22"/>
  <c r="H110" i="22"/>
  <c r="P204" i="22"/>
  <c r="O232" i="22"/>
  <c r="Q237" i="22"/>
  <c r="F235" i="22"/>
  <c r="Q98" i="22"/>
  <c r="Q108" i="22"/>
  <c r="L160" i="22"/>
  <c r="I160" i="22"/>
  <c r="F359" i="22"/>
  <c r="Q85" i="22"/>
  <c r="N25" i="22"/>
  <c r="M309" i="22"/>
  <c r="G232" i="22"/>
  <c r="I277" i="22"/>
  <c r="L192" i="22"/>
  <c r="I268" i="22"/>
  <c r="J309" i="22"/>
  <c r="M268" i="22"/>
  <c r="H198" i="22"/>
  <c r="M286" i="22"/>
  <c r="N286" i="22"/>
  <c r="H286" i="22"/>
  <c r="L198" i="22"/>
  <c r="P192" i="22"/>
  <c r="H268" i="22"/>
  <c r="O268" i="22"/>
  <c r="G277" i="22"/>
  <c r="N110" i="22"/>
  <c r="L204" i="22"/>
  <c r="O160" i="22"/>
  <c r="N160" i="22"/>
  <c r="J316" i="22"/>
  <c r="O277" i="22"/>
  <c r="J160" i="22"/>
  <c r="H204" i="22"/>
  <c r="I26" i="22"/>
  <c r="N232" i="22"/>
  <c r="Q279" i="22"/>
  <c r="P277" i="22"/>
  <c r="O110" i="22"/>
  <c r="F84" i="22"/>
  <c r="P197" i="22"/>
  <c r="H26" i="22"/>
  <c r="I316" i="22"/>
  <c r="Q91" i="22"/>
  <c r="Q313" i="22"/>
  <c r="P160" i="22"/>
  <c r="M316" i="22"/>
  <c r="Q72" i="22"/>
  <c r="J204" i="22"/>
  <c r="Q175" i="22"/>
  <c r="H277" i="22"/>
  <c r="G309" i="22"/>
  <c r="O198" i="22"/>
  <c r="H309" i="22"/>
  <c r="L233" i="22"/>
  <c r="I309" i="22"/>
  <c r="L255" i="22"/>
  <c r="O286" i="22"/>
  <c r="N198" i="22"/>
  <c r="J232" i="22"/>
  <c r="Q299" i="22"/>
  <c r="Q281" i="22"/>
  <c r="J268" i="22"/>
  <c r="Q289" i="22"/>
  <c r="P232" i="22"/>
  <c r="O25" i="22"/>
  <c r="K153" i="22"/>
  <c r="F74" i="22"/>
  <c r="Q104" i="22"/>
  <c r="Q95" i="22"/>
  <c r="Q188" i="22"/>
  <c r="H233" i="22"/>
  <c r="F317" i="22"/>
  <c r="M232" i="22"/>
  <c r="P286" i="22"/>
  <c r="N192" i="22"/>
  <c r="J286" i="22"/>
  <c r="P255" i="22"/>
  <c r="I197" i="22"/>
  <c r="L268" i="22"/>
  <c r="H192" i="22"/>
  <c r="N255" i="22"/>
  <c r="P309" i="22"/>
  <c r="G255" i="22"/>
  <c r="N309" i="22"/>
  <c r="I286" i="22"/>
  <c r="O309" i="22"/>
  <c r="M192" i="22"/>
  <c r="Q147" i="22"/>
  <c r="Q101" i="22"/>
  <c r="Q416" i="22"/>
  <c r="Q257" i="22"/>
  <c r="K310" i="22"/>
  <c r="M14" i="22"/>
  <c r="M13" i="22" s="1"/>
  <c r="Q170" i="22"/>
  <c r="G326" i="22"/>
  <c r="F326" i="22" s="1"/>
  <c r="Q145" i="22"/>
  <c r="Q290" i="22"/>
  <c r="J26" i="22"/>
  <c r="Q200" i="22"/>
  <c r="Q222" i="22"/>
  <c r="Q81" i="22"/>
  <c r="Q270" i="22"/>
  <c r="Q256" i="22"/>
  <c r="Q199" i="22"/>
  <c r="Q253" i="22"/>
  <c r="Q368" i="22"/>
  <c r="Q23" i="22"/>
  <c r="Q318" i="22"/>
  <c r="K233" i="22"/>
  <c r="P111" i="22"/>
  <c r="Q19" i="22"/>
  <c r="G285" i="22"/>
  <c r="Q304" i="22"/>
  <c r="P268" i="22"/>
  <c r="K269" i="22"/>
  <c r="Q179" i="22"/>
  <c r="Q155" i="22"/>
  <c r="Q302" i="22"/>
  <c r="Q215" i="22"/>
  <c r="G26" i="22"/>
  <c r="F278" i="22"/>
  <c r="F277" i="22"/>
  <c r="K84" i="22"/>
  <c r="Q331" i="22"/>
  <c r="Q194" i="22"/>
  <c r="P196" i="22"/>
  <c r="F269" i="22"/>
  <c r="Q18" i="22"/>
  <c r="Q168" i="22"/>
  <c r="F268" i="22"/>
  <c r="K278" i="22"/>
  <c r="M277" i="22"/>
  <c r="K293" i="22"/>
  <c r="P285" i="22"/>
  <c r="Q295" i="22"/>
  <c r="F14" i="22"/>
  <c r="G13" i="22"/>
  <c r="Q346" i="22"/>
  <c r="M160" i="22"/>
  <c r="K161" i="22"/>
  <c r="K205" i="22"/>
  <c r="J192" i="22"/>
  <c r="F193" i="22"/>
  <c r="Q88" i="22"/>
  <c r="F120" i="22"/>
  <c r="G111" i="22"/>
  <c r="G204" i="22"/>
  <c r="F205" i="22"/>
  <c r="Q135" i="22"/>
  <c r="Q208" i="22"/>
  <c r="K120" i="22"/>
  <c r="M111" i="22"/>
  <c r="G160" i="22"/>
  <c r="F161" i="22"/>
  <c r="K13" i="22"/>
  <c r="K14" i="22"/>
  <c r="Q217" i="22"/>
  <c r="K359" i="22"/>
  <c r="P326" i="22"/>
  <c r="Q182" i="22"/>
  <c r="H203" i="22"/>
  <c r="K232" i="22" l="1"/>
  <c r="J110" i="22"/>
  <c r="M25" i="22"/>
  <c r="Q74" i="22"/>
  <c r="Q193" i="22"/>
  <c r="K277" i="22"/>
  <c r="N191" i="22"/>
  <c r="H232" i="22"/>
  <c r="Q153" i="22"/>
  <c r="O285" i="22"/>
  <c r="M315" i="22"/>
  <c r="I315" i="22"/>
  <c r="P191" i="22"/>
  <c r="M285" i="22"/>
  <c r="K285" i="22" s="1"/>
  <c r="H159" i="22"/>
  <c r="P25" i="22"/>
  <c r="Q310" i="22"/>
  <c r="L191" i="22"/>
  <c r="Q84" i="22"/>
  <c r="M191" i="22"/>
  <c r="K192" i="22"/>
  <c r="F255" i="22"/>
  <c r="I25" i="22"/>
  <c r="J315" i="22"/>
  <c r="K309" i="22"/>
  <c r="I159" i="22"/>
  <c r="Q359" i="22"/>
  <c r="P110" i="22"/>
  <c r="Q233" i="22"/>
  <c r="I196" i="22"/>
  <c r="F232" i="22"/>
  <c r="O197" i="22"/>
  <c r="Q235" i="22"/>
  <c r="P159" i="22"/>
  <c r="H25" i="22"/>
  <c r="N159" i="22"/>
  <c r="L197" i="22"/>
  <c r="H197" i="22"/>
  <c r="L159" i="22"/>
  <c r="L110" i="22"/>
  <c r="K255" i="22"/>
  <c r="I232" i="22"/>
  <c r="Q269" i="22"/>
  <c r="G284" i="22"/>
  <c r="G316" i="22"/>
  <c r="M197" i="22"/>
  <c r="K198" i="22"/>
  <c r="O191" i="22"/>
  <c r="K268" i="22"/>
  <c r="I285" i="22"/>
  <c r="M228" i="22"/>
  <c r="O315" i="22"/>
  <c r="F309" i="22"/>
  <c r="J203" i="22"/>
  <c r="J159" i="22"/>
  <c r="O159" i="22"/>
  <c r="H285" i="22"/>
  <c r="O228" i="22"/>
  <c r="I191" i="22"/>
  <c r="J197" i="22"/>
  <c r="F197" i="22" s="1"/>
  <c r="F198" i="22"/>
  <c r="L25" i="22"/>
  <c r="J25" i="22"/>
  <c r="H191" i="22"/>
  <c r="Q293" i="22"/>
  <c r="K26" i="22"/>
  <c r="F286" i="22"/>
  <c r="J285" i="22"/>
  <c r="F285" i="22" s="1"/>
  <c r="Q317" i="22"/>
  <c r="N197" i="22"/>
  <c r="L232" i="22"/>
  <c r="N228" i="22"/>
  <c r="L203" i="22"/>
  <c r="N285" i="22"/>
  <c r="P203" i="22"/>
  <c r="L315" i="22"/>
  <c r="H315" i="22"/>
  <c r="G196" i="22"/>
  <c r="L285" i="22"/>
  <c r="N315" i="22"/>
  <c r="F316" i="22"/>
  <c r="Q268" i="22"/>
  <c r="Q278" i="22"/>
  <c r="Q205" i="22"/>
  <c r="G25" i="22"/>
  <c r="F26" i="22"/>
  <c r="Q14" i="22"/>
  <c r="F13" i="22"/>
  <c r="Q13" i="22" s="1"/>
  <c r="P284" i="22"/>
  <c r="G203" i="22"/>
  <c r="F204" i="22"/>
  <c r="F160" i="22"/>
  <c r="G159" i="22"/>
  <c r="G110" i="22"/>
  <c r="F111" i="22"/>
  <c r="M110" i="22"/>
  <c r="K111" i="22"/>
  <c r="Q120" i="22"/>
  <c r="Q161" i="22"/>
  <c r="K160" i="22"/>
  <c r="M159" i="22"/>
  <c r="J191" i="22"/>
  <c r="F192" i="22"/>
  <c r="K326" i="22"/>
  <c r="P316" i="22"/>
  <c r="F315" i="22"/>
  <c r="Q277" i="22" l="1"/>
  <c r="Q192" i="22"/>
  <c r="F203" i="22"/>
  <c r="N196" i="22"/>
  <c r="I284" i="22"/>
  <c r="I444" i="22" s="1"/>
  <c r="Q198" i="22"/>
  <c r="Q255" i="22"/>
  <c r="M284" i="22"/>
  <c r="O284" i="22"/>
  <c r="N284" i="22"/>
  <c r="Q285" i="22"/>
  <c r="O227" i="22"/>
  <c r="K25" i="22"/>
  <c r="Q326" i="22"/>
  <c r="H284" i="22"/>
  <c r="Q309" i="22"/>
  <c r="M196" i="22"/>
  <c r="K197" i="22"/>
  <c r="H196" i="22"/>
  <c r="K191" i="22"/>
  <c r="Q26" i="22"/>
  <c r="J284" i="22"/>
  <c r="Q232" i="22"/>
  <c r="M227" i="22"/>
  <c r="K228" i="22"/>
  <c r="K159" i="22"/>
  <c r="F110" i="22"/>
  <c r="F25" i="22"/>
  <c r="L284" i="22"/>
  <c r="N227" i="22"/>
  <c r="J196" i="22"/>
  <c r="G315" i="22"/>
  <c r="G444" i="22" s="1"/>
  <c r="L196" i="22"/>
  <c r="F159" i="22"/>
  <c r="Q286" i="22"/>
  <c r="O196" i="22"/>
  <c r="F191" i="22"/>
  <c r="Q111" i="22"/>
  <c r="K110" i="22"/>
  <c r="Q160" i="22"/>
  <c r="P315" i="22"/>
  <c r="K316" i="22"/>
  <c r="J444" i="22" l="1"/>
  <c r="K284" i="22"/>
  <c r="Q159" i="22"/>
  <c r="J457" i="22"/>
  <c r="J458" i="22" s="1"/>
  <c r="P444" i="22"/>
  <c r="N204" i="22"/>
  <c r="K196" i="22"/>
  <c r="I457" i="22"/>
  <c r="I458" i="22" s="1"/>
  <c r="G457" i="22"/>
  <c r="G458" i="22" s="1"/>
  <c r="Q228" i="22"/>
  <c r="F284" i="22"/>
  <c r="K227" i="22"/>
  <c r="M204" i="22"/>
  <c r="Q25" i="22"/>
  <c r="H444" i="22"/>
  <c r="Q191" i="22"/>
  <c r="L444" i="22"/>
  <c r="O204" i="22"/>
  <c r="F196" i="22"/>
  <c r="Q197" i="22"/>
  <c r="Q110" i="22"/>
  <c r="K315" i="22"/>
  <c r="Q316" i="22"/>
  <c r="P457" i="22" l="1"/>
  <c r="P458" i="22" s="1"/>
  <c r="F444" i="22"/>
  <c r="F457" i="22" s="1"/>
  <c r="F458" i="22" s="1"/>
  <c r="H457" i="22"/>
  <c r="H458" i="22" s="1"/>
  <c r="Q196" i="22"/>
  <c r="O203" i="22"/>
  <c r="N203" i="22"/>
  <c r="L457" i="22"/>
  <c r="L458" i="22" s="1"/>
  <c r="M203" i="22"/>
  <c r="K204" i="22"/>
  <c r="Q227" i="22"/>
  <c r="Q284" i="22"/>
  <c r="Q315" i="22"/>
  <c r="Q204" i="22" l="1"/>
  <c r="N444" i="22"/>
  <c r="K203" i="22"/>
  <c r="M444" i="22"/>
  <c r="O444" i="22"/>
  <c r="O457" i="22" l="1"/>
  <c r="O458" i="22" s="1"/>
  <c r="M457" i="22"/>
  <c r="M458" i="22" s="1"/>
  <c r="Q203" i="22"/>
  <c r="K444" i="22"/>
  <c r="N457" i="22"/>
  <c r="N458" i="22" s="1"/>
  <c r="K457" i="22" l="1"/>
  <c r="K458" i="22" s="1"/>
  <c r="Q444" i="22"/>
  <c r="Q457" i="22" l="1"/>
  <c r="Q458" i="22" s="1"/>
</calcChain>
</file>

<file path=xl/sharedStrings.xml><?xml version="1.0" encoding="utf-8"?>
<sst xmlns="http://schemas.openxmlformats.org/spreadsheetml/2006/main" count="1792" uniqueCount="692">
  <si>
    <t>Додаткова дотація з місцевого бюджету на проведення розрахунків протягом опалювального сезону за комунальні послуги за енергоносії, які споживаються установами, організаціями, підприємствами, що утримуються за рахунок відповідних місцевих бюджетів, за рахунок відповідної додаткової дотації з державного бюджету</t>
  </si>
  <si>
    <t>Здійснення фізкультурно-спортивної та реабілітаційної роботи серед осіб з інвалідністю</t>
  </si>
  <si>
    <t>Утримання центрів фізичної культури і спорту осіб з інвалідністю і реабілітаційних шкіл</t>
  </si>
  <si>
    <t>Проведення навчально-тренувальних зборів і змагань та заходів зі спорту осіб з інвалідністю</t>
  </si>
  <si>
    <t>Утримання та розвиток автомобільних доріг та дорожньої інфраструктури за рахунок субвенції з державного бюджету</t>
  </si>
  <si>
    <t>0813190</t>
  </si>
  <si>
    <t>0813192</t>
  </si>
  <si>
    <t>0617361</t>
  </si>
  <si>
    <t>(грн)</t>
  </si>
  <si>
    <t>Код ФКВКБ</t>
  </si>
  <si>
    <t>Співфінансування інвестиційних проектів, що реалізуються за рахунок коштів державного фонду регіонального розвитку</t>
  </si>
  <si>
    <t>0617363</t>
  </si>
  <si>
    <t>Виконання інвестиційних проектів в рамках здійснення заходів щодо соціально-економічного розвитку окремих територій</t>
  </si>
  <si>
    <t>0618300</t>
  </si>
  <si>
    <t>0718311</t>
  </si>
  <si>
    <t>0718312</t>
  </si>
  <si>
    <t>0512</t>
  </si>
  <si>
    <t>Утилізація відходів</t>
  </si>
  <si>
    <t>0718320</t>
  </si>
  <si>
    <t>0520</t>
  </si>
  <si>
    <t>Збереження природно-заповідного фонду</t>
  </si>
  <si>
    <t>0717360</t>
  </si>
  <si>
    <t>Виконання інвестеційних  проектів</t>
  </si>
  <si>
    <t>0717361</t>
  </si>
  <si>
    <t>0717363</t>
  </si>
  <si>
    <t>0813105</t>
  </si>
  <si>
    <t>1010</t>
  </si>
  <si>
    <t>Надання реабілітаційних послуг особам з інвалідністю та дітям з інвалідністю</t>
  </si>
  <si>
    <t>0817360</t>
  </si>
  <si>
    <t>Виконання інвестиційних  проектів</t>
  </si>
  <si>
    <t>0817361</t>
  </si>
  <si>
    <t>0817363</t>
  </si>
  <si>
    <t>0620</t>
  </si>
  <si>
    <t>Заходи, пов'язані з поліпшенням питної води</t>
  </si>
  <si>
    <t>Витрати, пов’язані з наданням та обслуговуванням пільгових довгострокових кредитів, наданих громадянам на будівництво/реконструкцію/придбання житла</t>
  </si>
  <si>
    <t>1217363</t>
  </si>
  <si>
    <t xml:space="preserve">0540 </t>
  </si>
  <si>
    <t>7700</t>
  </si>
  <si>
    <t>Реалізація програм допомоги і грантів Європейського Союзу, урядів іноземних держав, міжнародних організацій, донорських установ</t>
  </si>
  <si>
    <t>Громадський порядок та безпека</t>
  </si>
  <si>
    <t>0380</t>
  </si>
  <si>
    <t>Заходи та роботи з мобілізаційної підготовки місцевого значення</t>
  </si>
  <si>
    <t>Субвенція з місцевого бюджету на забезпечення якісної, сучасної та доступної загальної середньої освіти "Нова українська школа" за рахунок відповідної субвенції з державного бюджету</t>
  </si>
  <si>
    <t>Субвенція з місцевого бюджету на фінансове забезпечення будівництва, реконструкції, ремонту і утримання автомобільних доріг загального користування місцевого значення, вулиць і доріг комунальної власності у населених пунктах за рахунок відповідної субвенції з державного бюджету</t>
  </si>
  <si>
    <t>В тому числі: виготовлення органами ведення Державного реєстру виборців списків виборців та іменних запрошень</t>
  </si>
  <si>
    <t>на підготовку проведення виборів</t>
  </si>
  <si>
    <t>Субвенція з місцевого бюджету державному бюджету на виконання програм соціально-економічного розвитку регіонів</t>
  </si>
  <si>
    <t xml:space="preserve">Обласний військовий комісаріат </t>
  </si>
  <si>
    <t xml:space="preserve">Військова частина 3008 Нацгвардії України </t>
  </si>
  <si>
    <t>Військова частина 3028 Нацгвардії України</t>
  </si>
  <si>
    <t>М.В. Кременюк</t>
  </si>
  <si>
    <t>Забезпечення підготовки спортсменів школами вищої спортивної майстерності</t>
  </si>
  <si>
    <t>1917460</t>
  </si>
  <si>
    <t xml:space="preserve">Військова частина А1119 </t>
  </si>
  <si>
    <t xml:space="preserve">В/ч А0215 Командування ПС ЗСУ </t>
  </si>
  <si>
    <t>В/ч А0215 Командування ПС ЗСУ (через в/ч А0549)</t>
  </si>
  <si>
    <t xml:space="preserve">Вінницький зональний відділ військової служби правопорядку </t>
  </si>
  <si>
    <t xml:space="preserve">Військово-медичний клінічний центр Центрального регіону </t>
  </si>
  <si>
    <t xml:space="preserve">ГУ Національної поліції у Вінницькій області </t>
  </si>
  <si>
    <t xml:space="preserve">Управління захисту економіки у Вінницькій області Департаменту захисту економіки Національної поліції України </t>
  </si>
  <si>
    <t>На виконання Програми поліпшення техногенної та пожежної безпеки населених пунктів та об’єктів усіх форм власності, розвитку інфраструктури підрозділів Державної служби України з надзвичайних ситуацій у Вінницькій області на 2016-2020 роки</t>
  </si>
  <si>
    <t>ГУ ДСНС України у Вінницькій області</t>
  </si>
  <si>
    <t>Управління Державного агентства рибного господарства у Вінницькій області</t>
  </si>
  <si>
    <t>на виконання заходів обласної Програми підтримки утримання об'єктів спільної комунальної власності територіальних громад області, які орендуються/експлуатуються окремими органами виконавчої влади на 2018-2021 роки</t>
  </si>
  <si>
    <t>Субвенція на реформування регіональних систем охорони здоров’я для здійснення  заходів з виконання спільного з Міжнародним банком реконструкції та розвитку проекту "Поліпшення охорони здоров'я на службі у людей"</t>
  </si>
  <si>
    <t>Департамент гуманітарної політики ОДА</t>
  </si>
  <si>
    <t>0614082</t>
  </si>
  <si>
    <t>0611060</t>
  </si>
  <si>
    <t>в тому числі :  Програма підтримки діяльності національно-культурних товариств області, забезпечення міжконфесійної злагоди і духовноморального розвитку Вінниччини та співпраці із закордонними українцями на період 2021-2024 роки</t>
  </si>
  <si>
    <t xml:space="preserve">Додаток 3.1
до пояснювальної записки                                                                                            до наказу Начальника                                                                         обласної військової адміністраці                                     ___  серпня 2022 року № </t>
  </si>
  <si>
    <t>Сільське, лісове, рибне господарство та мисливство</t>
  </si>
  <si>
    <t xml:space="preserve">0421 </t>
  </si>
  <si>
    <t>Реалізація програм в галузі сільського господарства</t>
  </si>
  <si>
    <t xml:space="preserve">0422 </t>
  </si>
  <si>
    <t>Реалізація програм у галузі лісового господарства і мисливства</t>
  </si>
  <si>
    <t>Субвенція з державного бюджету місцевим бюджетам на створення мережі спеціалізованих служб підтримки осіб, які постраждали від домашнього насильства та/або насильства за ознакою статі</t>
  </si>
  <si>
    <t>0614010</t>
  </si>
  <si>
    <t>0821</t>
  </si>
  <si>
    <t>Фінансова підтримка театрів</t>
  </si>
  <si>
    <t>0614050</t>
  </si>
  <si>
    <t xml:space="preserve">0827 </t>
  </si>
  <si>
    <t>Забезпечення діяльності заповідників</t>
  </si>
  <si>
    <t>0615050</t>
  </si>
  <si>
    <t>Підтримка фізкультурно-спортивного руху</t>
  </si>
  <si>
    <t>0615051</t>
  </si>
  <si>
    <t>0810</t>
  </si>
  <si>
    <t>Фінансова підтримка регіональних всеукраїнських об'єднань фізкультурно-спортивної спрямованості для проведення навчально-тренувальної та спортивної роботи</t>
  </si>
  <si>
    <t>0615053</t>
  </si>
  <si>
    <t xml:space="preserve">Фінансова підтримка на утримання місцевих осередків (рад) всеукраїнських об'єднань фізкультурно-спортивної спрямованості </t>
  </si>
  <si>
    <t>0615060</t>
  </si>
  <si>
    <t>Інші заходи з розвитку фізичної культури та спорту</t>
  </si>
  <si>
    <t>0615061</t>
  </si>
  <si>
    <t>Забезпечення діяльності місцевих центрів фізичного здоров'я населення "Спорт для всіх" та проведення фізкультурно-масових заходів серед населення регіону</t>
  </si>
  <si>
    <t>0615062</t>
  </si>
  <si>
    <t xml:space="preserve">Підтримка спорту вищих досягнень та організацій, які здійснюють фізкультурно-спортивну діяльність в регіоні </t>
  </si>
  <si>
    <t>Субвенція з державного бюджету місцевим бюджетам на проектні, будівельно-ремонтні роботи, придбання житла та приміщень для розвитку сімейних та інших форм виховання, наближених до сімейних, підтримку малих групових будинків та забезпечення житлом дітей-сиріт, дітей, позбавлених батьківського піклування, осіб з їх числа</t>
  </si>
  <si>
    <t>Резервний фонд місцевого бюджету</t>
  </si>
  <si>
    <t>Надання загальної середньої освіти за рахунок залишку коштів за освітньою субвенцією (крім залишку коштів, що мають цільове призначення, виділених відповідно до рішень Кабінету Міністрів України у попередньому бюджетному періоді, а також коштів, необхідних для забезпечення безпечного навчального процесу у закладах загальної середньої освіти)</t>
  </si>
  <si>
    <t>0611062</t>
  </si>
  <si>
    <t>На виконання заходів Програми супроводження бюджетного процесу на 2023 рік</t>
  </si>
  <si>
    <t>Головне управління Державної податкової служби у Вінницькій області</t>
  </si>
  <si>
    <t>Головне управління статистики у Вінницькій області</t>
  </si>
  <si>
    <t>Надання загальної середньої освіти спеціальними закладами загальної середньої освіти для дітей, які потребують корекції фізичного та/або розумового розвитку</t>
  </si>
  <si>
    <t>0611063</t>
  </si>
  <si>
    <t>0611065</t>
  </si>
  <si>
    <t>Субвенція з місцевого бюджету державному бюджету на фінансування діяльності військових адміністрацій із виконання повноважень органів місцевого самоврядування</t>
  </si>
  <si>
    <t>Апарат обласної військової адміністрації</t>
  </si>
  <si>
    <t>Департамент охорони здоров'я та реабілітації обласної військової адміністрації</t>
  </si>
  <si>
    <t>Департамент соціальної та молодіжної політики обласної військової адміністрації</t>
  </si>
  <si>
    <t>Департамент міжнародного співробітництва та регіонального розвитку обласної військової адміністрації</t>
  </si>
  <si>
    <t xml:space="preserve">Департамент з питань оборонної роботи, цивільного захисту та взаємодії з правоохоронними органами обласної військової адміністрації </t>
  </si>
  <si>
    <t>Управління у справах національностей та релігій обласної військової адміністрації</t>
  </si>
  <si>
    <t>Служба у справах дітей обласної військової адміністрації</t>
  </si>
  <si>
    <t>Управління розвитку територій та інфраструктури обласної військової адміністрації</t>
  </si>
  <si>
    <t>Департамент інформаційної діяльності та комунікацій з громадськістю обласної військової адміністрації</t>
  </si>
  <si>
    <t>Департамент фінансів обласної державної адміністрації</t>
  </si>
  <si>
    <t>Управління дорожнього господарства обласної військової адміністрації</t>
  </si>
  <si>
    <t>Управління будівництва обласної військової адміністрації</t>
  </si>
  <si>
    <t>Управління містобудування та архітектури обласної військової адміністрації</t>
  </si>
  <si>
    <t>Департамент гуманітарної політики обласної військової адміністрації</t>
  </si>
  <si>
    <t>0611094</t>
  </si>
  <si>
    <t>Підготовка кадрів закладами професійної (професійно-технічної) освіти та іншими закладами освіти за рахунок залишку коштів за освітньою субвенцією (крім залишку коштів, що мають цільове призначення, виділених відповідно до рішень Кабінету Міністрів України у попередньому бюджетному періоді)</t>
  </si>
  <si>
    <t>0611104</t>
  </si>
  <si>
    <t xml:space="preserve"> Підготовка кадрів закладами фахової передвищої освіти за рахунок залишку коштів за освітньою субвенцією (крім залишку коштів, що мають цільове призначення, виділених відповідно до рішень Кабінету Міністрів України у попередньому бюджетному періоді)</t>
  </si>
  <si>
    <t>(код бюджету)</t>
  </si>
  <si>
    <t>Перший заступник голови обласної Ради</t>
  </si>
  <si>
    <t>В.КІСТІОН</t>
  </si>
  <si>
    <t>Субвенція з місцевого бюджету на виплату державної соціальної допомоги на дітей-сиріт та дітей, позбавлених батьківського піклування, грошового забезпечення батькам-вихователям і прийомним батькам за надання соціальних послуг у дитячих будинках сімейного типу та прийомних сім'ях за принципом "гроші ходять за дитиною", оплату послуг із здійснення патронату над дитиною та виплату соціальної допомоги на утримання дитини в сім'ї патронатного вихователя,  підтримку малих групових будинків за рахунок відповідної субвенції з державного бюджету</t>
  </si>
  <si>
    <t>Програма розвитку міжнародного та транскордонного співробітництва на 2021-2027 роки</t>
  </si>
  <si>
    <t>Департамент  з питань оборонної роботи, цивільного захисту та взаємодії з правоохоронними органами ОДА</t>
  </si>
  <si>
    <t>Будівництво освітніх установ та закладів</t>
  </si>
  <si>
    <r>
      <t>Будівництво</t>
    </r>
    <r>
      <rPr>
        <i/>
        <vertAlign val="superscript"/>
        <sz val="11"/>
        <rFont val="Times New Roman"/>
        <family val="1"/>
        <charset val="204"/>
      </rPr>
      <t xml:space="preserve"> </t>
    </r>
    <r>
      <rPr>
        <i/>
        <sz val="11"/>
        <rFont val="Times New Roman"/>
        <family val="1"/>
        <charset val="204"/>
      </rPr>
      <t xml:space="preserve"> установ та закладів соціальної сфери</t>
    </r>
  </si>
  <si>
    <r>
      <t>Будівництво</t>
    </r>
    <r>
      <rPr>
        <i/>
        <vertAlign val="superscript"/>
        <sz val="11"/>
        <rFont val="Times New Roman"/>
        <family val="1"/>
        <charset val="204"/>
      </rPr>
      <t xml:space="preserve"> </t>
    </r>
    <r>
      <rPr>
        <i/>
        <sz val="11"/>
        <rFont val="Times New Roman"/>
        <family val="1"/>
        <charset val="204"/>
      </rPr>
      <t>споруд, установ та закладів фізичної культури і спорту</t>
    </r>
  </si>
  <si>
    <t>Код ТПКВКМБ</t>
  </si>
  <si>
    <t>Усього</t>
  </si>
  <si>
    <t xml:space="preserve">у тому числі бюджет розвитку </t>
  </si>
  <si>
    <t>7370</t>
  </si>
  <si>
    <t>Заходи із запобігання та ліквідації надзвичайних ситуацій та наслідків стихійного лиха</t>
  </si>
  <si>
    <t>Дотації з місцевого бюджету іншим бюджетам</t>
  </si>
  <si>
    <t>Дотація з місцевого бюджету на здійснення переданих з державного бюджету видатків з утримання закладів освіти та охорони здоров'я за рахунок відповідної додаткової дотації з державного бюджету</t>
  </si>
  <si>
    <t>Вінницька обласна Рада</t>
  </si>
  <si>
    <t>Виконавчий апарат обласної Ради</t>
  </si>
  <si>
    <t>Попереднє розпорядження</t>
  </si>
  <si>
    <t>Зміни (нове)</t>
  </si>
  <si>
    <t>небaланс</t>
  </si>
  <si>
    <t>dod-1</t>
  </si>
  <si>
    <t>dod-4</t>
  </si>
  <si>
    <t>dod-2</t>
  </si>
  <si>
    <t>ЗФ</t>
  </si>
  <si>
    <t>СФ</t>
  </si>
  <si>
    <t>БР</t>
  </si>
  <si>
    <t>ЗМІНИ</t>
  </si>
  <si>
    <t>до додатку 3 "Розподіл видатків обласного бюджету на 2022 рік" до рішення 15 сесії обласної Ради 8 скликання від 24 грудня 2021 року № 288 "Про обласний бюджет на 2022 рік"</t>
  </si>
  <si>
    <t xml:space="preserve">Нерозподілені трансферти з державного бюджету </t>
  </si>
  <si>
    <t>Здійснення заходів із землеустрою</t>
  </si>
  <si>
    <t>Департамент агропромислового розвитку ОДА</t>
  </si>
  <si>
    <t>військова частина 2193 (Прикордонний загін)</t>
  </si>
  <si>
    <t>0731</t>
  </si>
  <si>
    <t>Субвенція з місцевого бюджету на виплату допомоги сім'ям з дітьми, малозабезпеченим сім'ям, особам, які не мають права на пенсію, особам з інвалідністю, дітям з інвалідністю, тимчасової державної допомоги дітям, тимчасової державної соціальної допомоги непрацюючій особі, яка досягла загального пенсійного віку, але не набула права на пенсійну виплату, допомоги по догляду за особами з інвалідністю І чи ІІ групи внаслідок психічного розладу, компенсаційної виплати непрацюючій працездатній особі, яка доглядає за особою з інвалідністю І групи, а також за особою, яка досягла 80-річного віку за рахунок відповідної субвенції з державного бюджету</t>
  </si>
  <si>
    <t xml:space="preserve">Обласна цільова програма роботи з обдарованою молоддю на  2018 -2022 роки                    </t>
  </si>
  <si>
    <t>в т.ч. Цільові видатки на лікування хворих на хронічну ниркову недостатність методом гемодіалізу</t>
  </si>
  <si>
    <t>кошти, передбачені на компенсаційні виплати за пільговий проїзд окремих категорій громадян на міжміських внутрішньообласних маршрутах загального користування</t>
  </si>
  <si>
    <t>0610</t>
  </si>
  <si>
    <t>Реалізація державних та місцевих житлових програм</t>
  </si>
  <si>
    <t>0511</t>
  </si>
  <si>
    <t>0320</t>
  </si>
  <si>
    <t>Інша діяльність</t>
  </si>
  <si>
    <t>Міжбюджетні трансферти</t>
  </si>
  <si>
    <t>Субвенції з місцевого бюджету іншим місцевим бюджетам на здійснення програм соціального захисту за рахунок субвенцій з державного бюджету</t>
  </si>
  <si>
    <t>Субвенція з місцевого бюджету на надання пільг та житлових субсидій населенню на придбання твердого та рідкого пічного побутового палива і скрапленого газу за рахунок відповідної субвенції з державного бюджету</t>
  </si>
  <si>
    <t>Субвенції з місцевого бюджету іншим місцевим бюджетам на здійснення програм у галузі освіти за рахунок субвенцій з державного бюджету</t>
  </si>
  <si>
    <t>Субвенція з місцевого бюджету на здійснення переданих видатків у сфері освіти за рахунок коштів освітньої субвенції</t>
  </si>
  <si>
    <t>Субвенція з місцевого бюджету за рахунок залишку коштів освітньої субвенції, що утворився на початок бюджетного періоду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</si>
  <si>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</si>
  <si>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Субвенції з місцевого бюджету іншим місцевим бюджетам на здійснення програм та заходів у галузі охорони здоров'я за рахунок субвенцій з державного бюджету</t>
  </si>
  <si>
    <t>на виконання заходів Регіональної екологічної бюджетної програми на 2019 - 2023 роки</t>
  </si>
  <si>
    <t xml:space="preserve">на виконання заходів Комплексної оборонно-правоохоронної програми Вінницької області на 2021-2025 роки </t>
  </si>
  <si>
    <t>Субвенція з місцевого бюджету на придбання ангіографічного обладнання за рахунок відповідної субвенції з державного бюджету</t>
  </si>
  <si>
    <t>Субвенція з місцевого бюджету на відшкодування вартості лікарських засобів для лікування окремих захворювань за рахунок відповідної субвенції з державного бюджету</t>
  </si>
  <si>
    <t>Субвенція з місцевого бюджету на реалізацію заходів, спрямованих на розвиток системи охорони здоров'я у сільській місцевості за рахунок відповідної субвенції з державного бюджету</t>
  </si>
  <si>
    <t>Субвенції з місцевого бюджету іншим місцевим бюджетам на здійснення програм соціально-економічного та культурного розвитку регіонів за рахунок коштів, які надаються з державного бюджету</t>
  </si>
  <si>
    <t>Субвенція з місцевого бюджету на здійснення заходів щодо соціально-економічного розвитку окремих територій за рахунок відповідної субвенції з державного бюджету</t>
  </si>
  <si>
    <t>Субвенція з місцевого бюджету на проведення виборів депутатів місцевих рад та сільських, селищних, міських голів за рахунок відповідної субвенції з державного бюджету</t>
  </si>
  <si>
    <t>Субвенції з місцевого бюджету іншим місцевим бюджетам на здійснення програм та заходів за рахунок коштів місцевих бюджетів</t>
  </si>
  <si>
    <t>Субвенція з місцевого бюджету на виконання інвестиційних програм та проектів</t>
  </si>
  <si>
    <t>Субвенція з місцевого бюджету на розвиток автомобільних доріг загального користування</t>
  </si>
  <si>
    <t>Субвенція з місцевого бюджету на здійснення природоохоронних заходів</t>
  </si>
  <si>
    <t>Субвенція з місцевого бюджету на співфінансування інвестиційних програм і проектів</t>
  </si>
  <si>
    <t>Субвенція з місцевого бюджету на реалізацію проектів співробітництва між територіальними громадами</t>
  </si>
  <si>
    <t>Інші субвенції з місцевого бюджету</t>
  </si>
  <si>
    <t>0110100</t>
  </si>
  <si>
    <t>0113000</t>
  </si>
  <si>
    <t>7300</t>
  </si>
  <si>
    <t>Охорона навколишнього природного середовища</t>
  </si>
  <si>
    <t>0718300</t>
  </si>
  <si>
    <t>Загальний фонд</t>
  </si>
  <si>
    <t>Спеціальний фонд</t>
  </si>
  <si>
    <t>Разом</t>
  </si>
  <si>
    <t>видатки споживання</t>
  </si>
  <si>
    <t>з них</t>
  </si>
  <si>
    <t>видатки розвитку</t>
  </si>
  <si>
    <t>оплата праці</t>
  </si>
  <si>
    <t>7611</t>
  </si>
  <si>
    <t>2400000</t>
  </si>
  <si>
    <t>2410000</t>
  </si>
  <si>
    <t>Забезпечення нагальних потреб функціонування держави в умовах воєнного стану</t>
  </si>
  <si>
    <t>комунальні послуги та енергоносії</t>
  </si>
  <si>
    <t>0110000</t>
  </si>
  <si>
    <t>0100000</t>
  </si>
  <si>
    <t>Освіта</t>
  </si>
  <si>
    <t>Охорона здоров'я</t>
  </si>
  <si>
    <t>2010</t>
  </si>
  <si>
    <t>Спеціалізована стаціонарна медична допомога населенню</t>
  </si>
  <si>
    <t>Медико-соціальний захист дітей-сиріт і дітей, позбавлених батьківського піклування</t>
  </si>
  <si>
    <t>Створення банків крові та її компонентів</t>
  </si>
  <si>
    <t>Спеціалізована амбулаторно-поліклінічна допомога населенню</t>
  </si>
  <si>
    <t>Інформаційно-методичне та просвітницьке забезпечення в галузі охорони здоров'я</t>
  </si>
  <si>
    <t>Проведення належної медико-соціальної експертизи (МСЕК)</t>
  </si>
  <si>
    <t>Субвенція на придбання витратних матеріалів для закладів охорони здоров'я та лікарських засобів для інгаляційної анестезії</t>
  </si>
  <si>
    <t>Субвенція на придбання медикаментів та виробів медичного призначення для забезпечення швидкої медичної допомоги</t>
  </si>
  <si>
    <t>Субвенція на придбання ангіографічного обладнання</t>
  </si>
  <si>
    <t>Культура і мистецтво</t>
  </si>
  <si>
    <t>3000</t>
  </si>
  <si>
    <t>Соціальний захист та соціальне забезпечення</t>
  </si>
  <si>
    <t>3100</t>
  </si>
  <si>
    <t>Забезпечення соціальними послугами стаціонарного  догляду з наданням місця для проживання дітей з вадами фізичного та розумового розвитку</t>
  </si>
  <si>
    <t>Заклади і заходи з питань дітей та їх соціального захисту</t>
  </si>
  <si>
    <t>Здійснення соціальної роботи з вразливими категоріями населення</t>
  </si>
  <si>
    <t>Забезпечення обробки інформації з нарахування та виплати допомог і компенсацій</t>
  </si>
  <si>
    <t>Департамент соціальної та молодіжної політики ОДА</t>
  </si>
  <si>
    <t>3110</t>
  </si>
  <si>
    <t>3111</t>
  </si>
  <si>
    <t>Служба у справах дітей ОДА</t>
  </si>
  <si>
    <t>Проведення спортивної роботи в регіоні</t>
  </si>
  <si>
    <t>Проведення навчально-тренувальних зборів і змагань з олімпійських видів спорту</t>
  </si>
  <si>
    <t xml:space="preserve">Проведення навчально-тренувальних зборів і змагань з неолімпійських видів спорту </t>
  </si>
  <si>
    <t>Управління дорожнього господарства ОДА</t>
  </si>
  <si>
    <t>0456</t>
  </si>
  <si>
    <t>Утримання та навчально-тренувальна робота комунальних дитячо-юнацьких спортивних шкіл</t>
  </si>
  <si>
    <t xml:space="preserve">Фінансова підтримка дитячо-юнацьких спортивних шкіл  фізкультурно-спортивних товариств </t>
  </si>
  <si>
    <t>Фізична культура і спорт</t>
  </si>
  <si>
    <t>Управління розвитку територій та інфраструктури ОДА</t>
  </si>
  <si>
    <t xml:space="preserve">    М.КОПАЧЕВСЬКИЙ</t>
  </si>
  <si>
    <t>Інші заходи, пов'язані з економічною діяльністю</t>
  </si>
  <si>
    <t>Сприяння розвитку малого і середнього підприємництва</t>
  </si>
  <si>
    <t xml:space="preserve">Обласний конкурс розвитку територіальних громад області </t>
  </si>
  <si>
    <t>Департамент агропромислового розвитку обласної військової адміністрації</t>
  </si>
  <si>
    <t>Регіональна програма спряння інформаційного простору та громадянського суспільства у Вінницькій області на 2016-2018 роки</t>
  </si>
  <si>
    <t>в т. ч. заходи з відзначення загальнодержавних свят, ювілейних, памятних дат</t>
  </si>
  <si>
    <t>Заходи з енергозбереження</t>
  </si>
  <si>
    <t>Управління у справах національностей та релігій ОДА</t>
  </si>
  <si>
    <t>Код Програмної класифікації видатків та кредитування місцевого бюджету</t>
  </si>
  <si>
    <t xml:space="preserve">Найменування головного розпорядника коштів місцевого бюджету / відповідального виконавця, найменування бюджетної програми згідно з ТПКВКМБ </t>
  </si>
  <si>
    <t>Департамент інформаційної діяльності та комунікацій з громадськістю ОДА</t>
  </si>
  <si>
    <t>Засоби масової інформації</t>
  </si>
  <si>
    <t>Житлово-комунальне господарство</t>
  </si>
  <si>
    <t>0100</t>
  </si>
  <si>
    <t>Державне управління</t>
  </si>
  <si>
    <t>Департамент фінансів ОДА</t>
  </si>
  <si>
    <t>в тому числі: Цільові видатки на  виплату щомісячної державної допомоги ВІЛ-інфікованим дітям</t>
  </si>
  <si>
    <t xml:space="preserve"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 </t>
  </si>
  <si>
    <t>Департамент міжнародного співробітництва та регіонального розвитку ОДА</t>
  </si>
  <si>
    <t>Заходи державної політики із забезпечення рівних прав та можливостей жінок та чоловіків</t>
  </si>
  <si>
    <t>Реалізація державної політики у молодіжній сфері</t>
  </si>
  <si>
    <t>Здійснення заходів та реалізація проектів на виконання Державної цільової соціальної програми "Молодь України"</t>
  </si>
  <si>
    <t>Розвиток дитячо-юнацького та резервного спорту</t>
  </si>
  <si>
    <t>Підтримка і розвиток спортивної інфраструктури</t>
  </si>
  <si>
    <t>Внески до статутного капіталу суб'єктів господарювання</t>
  </si>
  <si>
    <t>Багатопрофільна стаціонарна медична допомога населенню</t>
  </si>
  <si>
    <t>Заходи державної політики з питань сім'ї</t>
  </si>
  <si>
    <t>в тому числі: Цільові видатки на підвищення рівня оплати праці працівників з кваліфікацією "Парамедик", "Екстрений медичний технік та лікарів з медицини невідкладних станів, які пройдуть підвищення кваліфікації у Вінницькій, Донецькій, Одеській, Полтавській, Тернопільській областях та місті Києві</t>
  </si>
  <si>
    <t>Цільові видатки на лікування хворих на хронічну ниркову недостатність методом гемодіалізу</t>
  </si>
  <si>
    <t>Цільові видатки для придбання лікарських засобів, виробів медичного призначення, лабораторних реактивів для стаціонарних спеціалізованих закладів охорони здоров'я, що надають медичну допомогу громадянам, які постраждали внаслідок Чорнобидбської катастрофи, в тому числі для лікування онкологічних хворих</t>
  </si>
  <si>
    <t>Ліквідація іншого забруднення навколишнього природного середовища</t>
  </si>
  <si>
    <t>Охорона та раціональне використання природних ресурсів</t>
  </si>
  <si>
    <t>Головне управління Державної казначейської служби України у Вінницькій області</t>
  </si>
  <si>
    <t xml:space="preserve">на виконання заходів Регіональної програми інформатизації "Електронна Вінниччина" на 2016-2018 роки </t>
  </si>
  <si>
    <t>Управління Північного офісу Держаудитслужби у Вінницькій області</t>
  </si>
  <si>
    <t>0180</t>
  </si>
  <si>
    <t xml:space="preserve">Утилізація відходів </t>
  </si>
  <si>
    <t>0614080</t>
  </si>
  <si>
    <t>0614081</t>
  </si>
  <si>
    <t>0615000</t>
  </si>
  <si>
    <t>0615010</t>
  </si>
  <si>
    <t>0615011</t>
  </si>
  <si>
    <t>0615012</t>
  </si>
  <si>
    <t>0615020</t>
  </si>
  <si>
    <t>0615021</t>
  </si>
  <si>
    <t>0615022</t>
  </si>
  <si>
    <t>0615030</t>
  </si>
  <si>
    <t>0615031</t>
  </si>
  <si>
    <t>0615032</t>
  </si>
  <si>
    <t>0615033</t>
  </si>
  <si>
    <t>0615040</t>
  </si>
  <si>
    <t>0615041</t>
  </si>
  <si>
    <t>0615042</t>
  </si>
  <si>
    <t>0611182</t>
  </si>
  <si>
    <t>Виконання заходів, спрямованих на забезпечення якісної, сучасної та доступної загальної середньої освіти "Нова українська школа" за рахунок субвенції з державного бюджету місцевим бюджетам</t>
  </si>
  <si>
    <t>в тому числі: погашення заборгованості та проведення поточних розрахунків за оренду приміщення за адресою вул.Соборна, 72, яке використовується організацією в якості українсько-кримськотатарського центру культурного розвитку</t>
  </si>
  <si>
    <t>Програма економічного і соціального розвитку Вінницької області на 2023 рік</t>
  </si>
  <si>
    <t>Надання загальної середньої освіти закладами загальної середньої освіти за рахунок коштів місцевого бюджету</t>
  </si>
  <si>
    <t>Надання загальної середньої освіти спеціальними закладами загальної середньої освіти для дітей,які потребують корекції фізичного та/або розумового розвитку, за рахунок коштів місцевого бюджету</t>
  </si>
  <si>
    <t>Надання загальної середньої освіти спеціалізованими закладами загальної середньої освіти за рахунок коштів місцевого бюджету</t>
  </si>
  <si>
    <t>Надання загальної середньої освіти закладами загальної середньої освіти за рахунок освітньої субвенції</t>
  </si>
  <si>
    <t>Надання загальної середньої освіти спеціальними закладами загальної середньої освіти для дітей,які потребують корекції фізичного та/або розумового розвитку, за рахунок освітньої субвенції</t>
  </si>
  <si>
    <t>Надання загальної середньої освіти спеціалізованими закладами загальної середньої освіти за рахунок освітньої субвенції</t>
  </si>
  <si>
    <t>Надання загальної середньої освіти навчально-реабілітаційними центрами для дітей з особливими освітніми потребами, зумовленими складними порушеннями розвитку, за рахунок освітньої субвенції</t>
  </si>
  <si>
    <t>Надання загальної середньої освіти навчально-реабілітаційними центрами для дітей з особливими освітніми потребами, зумовленими складними порушеннями розвитку, за рахунок коштів місцевого бюджету</t>
  </si>
  <si>
    <t xml:space="preserve">Захист населення і територій від надзвичайних ситуацій </t>
  </si>
  <si>
    <t>в т.ч. - КЗ "База спеціального медичного постачання"</t>
  </si>
  <si>
    <t>Здійснення заходів в рамках проведення експеременту з розвитку автомобільних доріг загального користування в усіх областях та м.Києві, а також дорожньої інфраструктури у м.Києві</t>
  </si>
  <si>
    <t>Державна екологічна інспекція у Вінницькій області</t>
  </si>
  <si>
    <t>Військова частина А1445</t>
  </si>
  <si>
    <t>0110150</t>
  </si>
  <si>
    <t>0150</t>
  </si>
  <si>
    <t>Інші заклади та заходи</t>
  </si>
  <si>
    <t>7690</t>
  </si>
  <si>
    <t>7693</t>
  </si>
  <si>
    <t>0117693</t>
  </si>
  <si>
    <t>Інша економічна діяльність</t>
  </si>
  <si>
    <t>0490</t>
  </si>
  <si>
    <t>0117690</t>
  </si>
  <si>
    <t>0110180</t>
  </si>
  <si>
    <t>0133</t>
  </si>
  <si>
    <t xml:space="preserve"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 </t>
  </si>
  <si>
    <t>Інша діяльність у сфері державного управління</t>
  </si>
  <si>
    <t>Реалізація інших заходів щодо соціально-економічного розвитку територій</t>
  </si>
  <si>
    <t>0540</t>
  </si>
  <si>
    <t xml:space="preserve">Інша діяльність у сфері екології та охорони природних ресурсів </t>
  </si>
  <si>
    <t>0600000</t>
  </si>
  <si>
    <t>0610000</t>
  </si>
  <si>
    <t>0990</t>
  </si>
  <si>
    <t>1040</t>
  </si>
  <si>
    <t>0611070</t>
  </si>
  <si>
    <t>0611090</t>
  </si>
  <si>
    <t>0611120</t>
  </si>
  <si>
    <t>0611140</t>
  </si>
  <si>
    <t>0613000</t>
  </si>
  <si>
    <t>0614000</t>
  </si>
  <si>
    <t>0611160</t>
  </si>
  <si>
    <t>Інші програми, заклади та заходи у сфері освіти</t>
  </si>
  <si>
    <t>0613140</t>
  </si>
  <si>
    <t>0614060</t>
  </si>
  <si>
    <t>Забезпечення діяльності палаців i будинків культури, клубів, центрів дозвілля та iнших клубних закладів</t>
  </si>
  <si>
    <t>0617300</t>
  </si>
  <si>
    <t>0617321</t>
  </si>
  <si>
    <t>Будівництво та регіональний розвиток</t>
  </si>
  <si>
    <t>0443</t>
  </si>
  <si>
    <t>2500000</t>
  </si>
  <si>
    <t>2510000</t>
  </si>
  <si>
    <t>0611020</t>
  </si>
  <si>
    <t>Надання загальної середньої освіти за рахунок коштів місцевого бюджету</t>
  </si>
  <si>
    <t>0611021</t>
  </si>
  <si>
    <t>0921</t>
  </si>
  <si>
    <t>Надання загальної середньої освіти закладами загальної середньої освіти</t>
  </si>
  <si>
    <t>0611022</t>
  </si>
  <si>
    <t>Надання загальної середньої освіти спеціальними закладами загальної середньої освіти для дітей,які потребують корекції фізичного та/або розумового розвитку</t>
  </si>
  <si>
    <t>0611023</t>
  </si>
  <si>
    <t>Надання загальної середньої освіти спеціалізованими закладами загальної середньої освіти</t>
  </si>
  <si>
    <t>0611025</t>
  </si>
  <si>
    <t>Надання загальної середньої освіти навчально-реабілітаційними центрами для дітей з особливими освітніми потребами, зумовленими складними порушеннями розвитку</t>
  </si>
  <si>
    <t>Надання загальної середньої освіти за рахунок освітньої субвенції</t>
  </si>
  <si>
    <t>0611031</t>
  </si>
  <si>
    <t>0611032</t>
  </si>
  <si>
    <t>0611033</t>
  </si>
  <si>
    <t>0611035</t>
  </si>
  <si>
    <t>Надання позашкільної освіти  закладами позашкільної  освіти, заходи із позашкільної роботи з дітьми</t>
  </si>
  <si>
    <t xml:space="preserve">Підготовка кадрів  закладами професійної (професійно-технічної) освіти та іншими закладами освіти  </t>
  </si>
  <si>
    <t>0611091</t>
  </si>
  <si>
    <t>Підготовка кадрів  закладами професійної (професійно-технічної) освіти та іншими закладами освіти  за рахунок коштів місцевого бюджету</t>
  </si>
  <si>
    <t>0611092</t>
  </si>
  <si>
    <t>0930</t>
  </si>
  <si>
    <t>Підготовка кадрів закладами професійної (професійно-технічної) освіти та іншими закладами освіти за рахунок освтіньої субвенції</t>
  </si>
  <si>
    <t>0611100</t>
  </si>
  <si>
    <t xml:space="preserve">Підготовка кадрів  закладами фахової передвищої освіти </t>
  </si>
  <si>
    <t>0611101</t>
  </si>
  <si>
    <t>0611102</t>
  </si>
  <si>
    <t>0941</t>
  </si>
  <si>
    <t xml:space="preserve">0950          </t>
  </si>
  <si>
    <t xml:space="preserve">Підвищення кваліфікації, перепідготовка кадрів  закладами післядипломної освіти </t>
  </si>
  <si>
    <t>0611141</t>
  </si>
  <si>
    <t>0611142</t>
  </si>
  <si>
    <t xml:space="preserve">Обласна програма підтримки утримання об’єктів спільної  власності територіальних громад області </t>
  </si>
  <si>
    <t>Інші програми та заходи, пов'язані з економічною діяльністю</t>
  </si>
  <si>
    <t>0611000</t>
  </si>
  <si>
    <t>Утримання та фінансова підтримка спортивних споруд</t>
  </si>
  <si>
    <t>0700000</t>
  </si>
  <si>
    <t>0710000</t>
  </si>
  <si>
    <t>0711000</t>
  </si>
  <si>
    <t>Підвищення кваліфікації, перепідготовка кадрів закладами післядипломної освіти</t>
  </si>
  <si>
    <t>0711120</t>
  </si>
  <si>
    <t>0712000</t>
  </si>
  <si>
    <t>0712010</t>
  </si>
  <si>
    <t>0712060</t>
  </si>
  <si>
    <t>0712070</t>
  </si>
  <si>
    <t>0712090</t>
  </si>
  <si>
    <t>0712130</t>
  </si>
  <si>
    <t>0714000</t>
  </si>
  <si>
    <t>0470</t>
  </si>
  <si>
    <t>0712020</t>
  </si>
  <si>
    <t>0712040</t>
  </si>
  <si>
    <t>Санаторно-курортна допомога населенню</t>
  </si>
  <si>
    <t>0712050</t>
  </si>
  <si>
    <t>Екстрена та швидка медична допомога населенню</t>
  </si>
  <si>
    <t>0712120</t>
  </si>
  <si>
    <t>0712150</t>
  </si>
  <si>
    <t>Інші програми, заклади та заходи у сфері охорони здоров'я</t>
  </si>
  <si>
    <t>0712144</t>
  </si>
  <si>
    <t>Централізовані заходи з лікування хворих на цукровий та нецукровий діабет</t>
  </si>
  <si>
    <t>Забезпечення діяльності бібліотек</t>
  </si>
  <si>
    <t>0714030</t>
  </si>
  <si>
    <t>0718330</t>
  </si>
  <si>
    <t>0718340</t>
  </si>
  <si>
    <t>Інша діяльність у сфері екології та охорони природних ресурсів</t>
  </si>
  <si>
    <t>Природоохоронні заходи за рахунок цільових фондів</t>
  </si>
  <si>
    <t>0717300</t>
  </si>
  <si>
    <t>0717322</t>
  </si>
  <si>
    <t>Будівництво медичних установ та закладів</t>
  </si>
  <si>
    <t>0800000</t>
  </si>
  <si>
    <t>0810000</t>
  </si>
  <si>
    <t>0813000</t>
  </si>
  <si>
    <t>0813100</t>
  </si>
  <si>
    <t>0813101</t>
  </si>
  <si>
    <t>0813102</t>
  </si>
  <si>
    <t>0813110</t>
  </si>
  <si>
    <t>0813111</t>
  </si>
  <si>
    <t>0813130</t>
  </si>
  <si>
    <t>0813131</t>
  </si>
  <si>
    <t>0813133</t>
  </si>
  <si>
    <t>0813140</t>
  </si>
  <si>
    <t>0813120</t>
  </si>
  <si>
    <t>0813121</t>
  </si>
  <si>
    <t>0813122</t>
  </si>
  <si>
    <t>0813123</t>
  </si>
  <si>
    <t>Інші заходи та заклади молодіжної політики</t>
  </si>
  <si>
    <t>0817300</t>
  </si>
  <si>
    <t>0817323</t>
  </si>
  <si>
    <t>Будівництво установ та закладів соціальної сфери</t>
  </si>
  <si>
    <t>0900000</t>
  </si>
  <si>
    <t>0910000</t>
  </si>
  <si>
    <t>0913000</t>
  </si>
  <si>
    <t>0913110</t>
  </si>
  <si>
    <t>0913111</t>
  </si>
  <si>
    <t>1000000</t>
  </si>
  <si>
    <t>1010000</t>
  </si>
  <si>
    <t>1014000</t>
  </si>
  <si>
    <t>1014080</t>
  </si>
  <si>
    <t>0611030</t>
  </si>
  <si>
    <t xml:space="preserve">0922     </t>
  </si>
  <si>
    <t xml:space="preserve">0960   </t>
  </si>
  <si>
    <t>0922</t>
  </si>
  <si>
    <t xml:space="preserve">0930    </t>
  </si>
  <si>
    <t xml:space="preserve">0941 </t>
  </si>
  <si>
    <t xml:space="preserve">1040  </t>
  </si>
  <si>
    <t xml:space="preserve">0828       </t>
  </si>
  <si>
    <t xml:space="preserve">0490 </t>
  </si>
  <si>
    <t>Підготовка кадрів закладами фахової передвищої освіти</t>
  </si>
  <si>
    <t xml:space="preserve">0731 </t>
  </si>
  <si>
    <t xml:space="preserve">0732  </t>
  </si>
  <si>
    <t xml:space="preserve">0734   </t>
  </si>
  <si>
    <r>
      <t>Будівництво</t>
    </r>
    <r>
      <rPr>
        <vertAlign val="superscript"/>
        <sz val="11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медичних установ та закладів</t>
    </r>
  </si>
  <si>
    <t xml:space="preserve">0761 </t>
  </si>
  <si>
    <t xml:space="preserve">0762 </t>
  </si>
  <si>
    <t xml:space="preserve">0724 </t>
  </si>
  <si>
    <t xml:space="preserve">0740 </t>
  </si>
  <si>
    <t xml:space="preserve">0763 </t>
  </si>
  <si>
    <t xml:space="preserve">1010 </t>
  </si>
  <si>
    <t xml:space="preserve">1020 </t>
  </si>
  <si>
    <t xml:space="preserve">1040 </t>
  </si>
  <si>
    <t xml:space="preserve">1030 </t>
  </si>
  <si>
    <t xml:space="preserve">1090 </t>
  </si>
  <si>
    <t xml:space="preserve">0950 </t>
  </si>
  <si>
    <t xml:space="preserve">0822 </t>
  </si>
  <si>
    <t xml:space="preserve">0824 </t>
  </si>
  <si>
    <t xml:space="preserve">0829 </t>
  </si>
  <si>
    <t xml:space="preserve">0111 </t>
  </si>
  <si>
    <t xml:space="preserve">0810 </t>
  </si>
  <si>
    <t>Субвенція з місцевого бюджету на здійснення підтримки окремих закладів та заходів у системі охорони здоров'я за рахунок відповідної субвенції з державного бюджету</t>
  </si>
  <si>
    <t>Фінансова підтримка філармоній, художніх і музичних колективів, ансамблів, концертних та циркових організацій</t>
  </si>
  <si>
    <t>Забезпечення діяльності музеїв і виставок</t>
  </si>
  <si>
    <t>Інші заклади та заходи в галузі культури і мистецтва</t>
  </si>
  <si>
    <t>Єдина комплексна програма розвитку галузі культури і духовного відродження у Вінницькій області на       роки</t>
  </si>
  <si>
    <t>0830</t>
  </si>
  <si>
    <t>8410</t>
  </si>
  <si>
    <t>Фінансова підтримка засобів масової інформації</t>
  </si>
  <si>
    <t>8420</t>
  </si>
  <si>
    <t>Інші заходи у сфері засобів масової інформації</t>
  </si>
  <si>
    <t>Єдина комплексна програма розвитку галузі культури і духовного відродження у Вінницькій області на  роки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</si>
  <si>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</si>
  <si>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Регулювання цін/тарифів на житлово-комунальні послуги</t>
  </si>
  <si>
    <t>Погашення різниці між фактичною вартістю теплової енергії, послуг з централізованого опалення, постачання гарячої води, централізованого водопостачання та водовідведення, постачання холодної води та водовідведення (з використанням внутрішньобудинкових систем), що вироблялися, транспортувалися та постачалися населенню та/або іншим підприємствам теплопостачання, централізованого питного водопостачання та водовідведення, які надають населенню такі послуги, та тарифами, що затверджувалися та/або погоджувалися органами державної влади чи місцевого самоврядування за рахунок субвенції з державного бюджету</t>
  </si>
  <si>
    <t>Утримання та розвиток транспортної інфраструктури</t>
  </si>
  <si>
    <t>Утримання та розвиток автомобільних доріг та дорожньої інфраструктури</t>
  </si>
  <si>
    <t>Утримання та розвиток автомобільних доріг та дорожньої інфраструктури за рахунок коштів місцевого бюджету</t>
  </si>
  <si>
    <t>Утримання та розвиток автомобільних доріг загального користування та дорожньої інфраструктури за рахунок трансфертів з інших місцевих бюджетів</t>
  </si>
  <si>
    <t>24 прикордонному загону імені Героя України Вячеслава Семенова</t>
  </si>
  <si>
    <t>Проектування, реставрація та охорона пам'яток архітектури</t>
  </si>
  <si>
    <t>Розроблення схем планування та забудови територій (містобудівної документації)</t>
  </si>
  <si>
    <t>Утримання закладів, що надають соціальні послуги дітям, які опинились у складних життєвих обставинах, підтримка функціонування дитячих будинків сімейного типу та прийомних сімей</t>
  </si>
  <si>
    <r>
      <t>Будівництво</t>
    </r>
    <r>
      <rPr>
        <vertAlign val="superscript"/>
        <sz val="12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 xml:space="preserve"> інших об'єктів соціальної та виробничої інфраструктури комунальної власності</t>
    </r>
  </si>
  <si>
    <t>0614020</t>
  </si>
  <si>
    <t>0614030</t>
  </si>
  <si>
    <t>0614040</t>
  </si>
  <si>
    <r>
      <t>Будівництво</t>
    </r>
    <r>
      <rPr>
        <vertAlign val="superscript"/>
        <sz val="11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 xml:space="preserve"> об'єктів житлово-комунального господарства</t>
    </r>
  </si>
  <si>
    <r>
      <t>Будівництво</t>
    </r>
    <r>
      <rPr>
        <vertAlign val="superscript"/>
        <sz val="11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освітніх установ та закладів</t>
    </r>
  </si>
  <si>
    <r>
      <t>Будівництво</t>
    </r>
    <r>
      <rPr>
        <vertAlign val="superscript"/>
        <sz val="11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 xml:space="preserve"> інших об'єктів комунальної власності</t>
    </r>
  </si>
  <si>
    <t>Інші дотації з місцевого бюджету</t>
  </si>
  <si>
    <t>Субвенція з місцевого бюджету на 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дітей, позбавлених батьківського піклування, осіб з їх числа за рахунок відповідної субвенції з державного бюджету</t>
  </si>
  <si>
    <t>1917461</t>
  </si>
  <si>
    <t>Реалізація проектів з реконструкції, капітального ремонту приймальних відділень в опорних закладах охорони здоров'я у госпітальних округах</t>
  </si>
  <si>
    <t>вільні залишки</t>
  </si>
  <si>
    <t>перерозподіл</t>
  </si>
  <si>
    <t>Компенсація Департаменту фінансів ОДА (передача відповідної субвенції державному бюджету)</t>
  </si>
  <si>
    <t>Компенсація Департаменту охорони здоров'я та реабілітації ОДА (передача відповідної субвенції державному бюджету)</t>
  </si>
  <si>
    <t>Компенсація Управлінню у справах національностей та релігій ОДА (передача відповідної субвенції державному бюджету)</t>
  </si>
  <si>
    <t>Компенсація Управлінню культури і мистецтв ОДА (передача відповідної субвенції державному бюджету)</t>
  </si>
  <si>
    <t>Компенсація Департаменту міжнародного співробітництва та регіонального розвитку ОДА, разом з афілійованими структурами (передача відповідної субвенції державному бюджету)</t>
  </si>
  <si>
    <t>Компенсація Департаменту соціальної та молодіжної політики ОДА (передача відповідної субвенції державному бюджету)</t>
  </si>
  <si>
    <t>Компенсація Управлінню фізичної культури та спорту ОДА (передача відповідної субвенції державному бюджету)</t>
  </si>
  <si>
    <t>Компенсація Службі у справах дітей ОДА (передача відповідної субвенції державному бюджету)</t>
  </si>
  <si>
    <t>Компенсація Департаменту інформаційної діяльності та комунікацій з громадськістю ОДА (передача відповідної субвенції державному бюджету)</t>
  </si>
  <si>
    <t>Компенсація Управлінню містобудування та архітектури ОДА (передача відповідної субвенції державному бюджету)</t>
  </si>
  <si>
    <t>Компенсація Управлінню будівництва ОДА (передача відповідної субвенції державному бюджету)</t>
  </si>
  <si>
    <t>Компенсація апарату Вінницької ОДА (передача відповідної субвенції державному бюджету)</t>
  </si>
  <si>
    <t>Компенсація Департаменту агропромислового розвитку, екології та природних ресурсів ОДА (передача відповідної субвенції державному бюджету)</t>
  </si>
  <si>
    <t>Компенсація Управлінню розвитку територій та інфраструктури ОДА (передача відповідної субвенції державному бюджету)</t>
  </si>
  <si>
    <t>Компенсація Управлінню розвитку транспорту ОДА (передача відповідної субвенції державному бюджету)</t>
  </si>
  <si>
    <t>Компенсація Управлінню дорожнього господарства ОДА (передача відповідної субвенції державному бюджету)</t>
  </si>
  <si>
    <t xml:space="preserve">Директор Департаменту фінансів обласної військової адміністрації                                                                                                                             </t>
  </si>
  <si>
    <t>Компенсація Управлінню Північного офісу Держаудитслужби у Вінницькій області  (передача відповідної субвенції державному бюджету)</t>
  </si>
  <si>
    <t>Компенсація Головному управління Державної податкової служби у Вінницькій області (передача відповідної субвенції державному бюджету)</t>
  </si>
  <si>
    <t>Компенсація Управлінню Державної казначейської служби України у Вінницькому районі Вінницької області (передача відповідної субвенції державному бюджету)</t>
  </si>
  <si>
    <t>0611043</t>
  </si>
  <si>
    <t>Субвенція з місцевого бюджету за рахунок залишку коштів субвенції на надання державної підтримки особам з особливими освітніми потребами, що утворився на початок бюджетного періоду</t>
  </si>
  <si>
    <t>Управління будівництва ОДА</t>
  </si>
  <si>
    <t>Департамент охорони здоров'я та реабілітації  ОДА</t>
  </si>
  <si>
    <t xml:space="preserve">Інші заходи, пов'язані з економічною діяльністю </t>
  </si>
  <si>
    <t>02100000000</t>
  </si>
  <si>
    <t>Будівництво об'єктів соціально-культурного призначення</t>
  </si>
  <si>
    <t>Транспорт та транспортна інфраструктура, дорожнє господарство</t>
  </si>
  <si>
    <t>0117680</t>
  </si>
  <si>
    <t>Членські внески до асоціацій органів місцевого самоврядування</t>
  </si>
  <si>
    <t>7680</t>
  </si>
  <si>
    <t>Утримання та забезпечення діяльності центрів соціальних служб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</si>
  <si>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</si>
  <si>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Надання фінансової підтримки громадським об'єднанням  ветеранів і осіб з інвалідністю, діяльність яких  має соціальну спрямованість</t>
  </si>
  <si>
    <t>Фінансова підтримка спортивних споруд, які належать громадським об'єднанням фізкультурно-спортивної спрямованості</t>
  </si>
  <si>
    <t xml:space="preserve">0470 </t>
  </si>
  <si>
    <t xml:space="preserve">0830 </t>
  </si>
  <si>
    <t xml:space="preserve">0411     </t>
  </si>
  <si>
    <t>0711100</t>
  </si>
  <si>
    <t>0711101</t>
  </si>
  <si>
    <t>Підготовка кадрів закладами фахової пердвищої освіти за рахунок коштів місцевого бюджету</t>
  </si>
  <si>
    <t>0711102</t>
  </si>
  <si>
    <t>Підготовка кадрів закладами фахової пердвищої освіти за рахунок освітньої субвенції</t>
  </si>
  <si>
    <t>Підготовка кадрів  закладами фахової передвищої освіти за рахунок коштів місцевого бюджету</t>
  </si>
  <si>
    <t>Підготовка кадрів  закладами фахової передвищої освіти за рахунок освітньої субвенції</t>
  </si>
  <si>
    <t>7620</t>
  </si>
  <si>
    <t>7622</t>
  </si>
  <si>
    <t>Розвиток готельного господарства та туризму</t>
  </si>
  <si>
    <t>Реалізація програм і заходів в галузі туризму та курортів</t>
  </si>
  <si>
    <t>2300000</t>
  </si>
  <si>
    <t>2310000</t>
  </si>
  <si>
    <t>2318400</t>
  </si>
  <si>
    <t xml:space="preserve">2318410 </t>
  </si>
  <si>
    <t xml:space="preserve">2318420 </t>
  </si>
  <si>
    <t>0722 /080400</t>
  </si>
  <si>
    <t>0763 /081009</t>
  </si>
  <si>
    <t>0824 /110201</t>
  </si>
  <si>
    <t>0513 /240603</t>
  </si>
  <si>
    <t>0520 /240605</t>
  </si>
  <si>
    <t>0443 /150122</t>
  </si>
  <si>
    <t>0829 /110502</t>
  </si>
  <si>
    <t>0620 /100302</t>
  </si>
  <si>
    <t>0640 /100602</t>
  </si>
  <si>
    <t>0456 /170703</t>
  </si>
  <si>
    <t>0490 /180409</t>
  </si>
  <si>
    <t>0513 240603</t>
  </si>
  <si>
    <t>0540 /240604</t>
  </si>
  <si>
    <t>0443 /150101</t>
  </si>
  <si>
    <t>0712140</t>
  </si>
  <si>
    <t>Програми і централізовані заходи у галузі охорони здоров"я</t>
  </si>
  <si>
    <t>Соціальний захист ветеранів війни та праці</t>
  </si>
  <si>
    <t>0113240</t>
  </si>
  <si>
    <t>0113242</t>
  </si>
  <si>
    <t>Інші заходи у сфері соціального захисту і соціального забезпечення</t>
  </si>
  <si>
    <t>1090</t>
  </si>
  <si>
    <t>0611161</t>
  </si>
  <si>
    <t>Забезпечення діяльності інших закладів у сфері освіти</t>
  </si>
  <si>
    <t>0611162</t>
  </si>
  <si>
    <t>Інші програми та заходи у сфері освіти</t>
  </si>
  <si>
    <t>0712151</t>
  </si>
  <si>
    <t>0763</t>
  </si>
  <si>
    <t>Забезпечення діяльності інших закладів у сфері охорони здоров'я</t>
  </si>
  <si>
    <t>0712152</t>
  </si>
  <si>
    <t>Заступник голови обласної Ради</t>
  </si>
  <si>
    <t>Інші програми та заходи у сфері охорони здоров'я</t>
  </si>
  <si>
    <t xml:space="preserve">Надання соціальних та реабілітаційних послуг громадянам похилого віку, особам з інвалідністю, дітям з інвалідністю в установах соціального обслуговування </t>
  </si>
  <si>
    <t>0813200</t>
  </si>
  <si>
    <t>0813240</t>
  </si>
  <si>
    <t>0813241</t>
  </si>
  <si>
    <t>0813242</t>
  </si>
  <si>
    <t>Забезпечення діяльності інших закладів у сфері соціального захисту і соціального забезпечення</t>
  </si>
  <si>
    <t>1014082</t>
  </si>
  <si>
    <t>Забезпечення діяльності інших закладів в галузі культури і мистецтва</t>
  </si>
  <si>
    <t>Інші заходи в галузі культури і мистецтва</t>
  </si>
  <si>
    <t>Департамент фінансів Вінницької обласної військової  адміністрації</t>
  </si>
  <si>
    <t xml:space="preserve">Директор Департаменту фінансів обласної військової адміністрації                                                                                                                                          </t>
  </si>
  <si>
    <t>М. КОПАЧЕВСЬКИЙ</t>
  </si>
  <si>
    <t>1512020</t>
  </si>
  <si>
    <t>0732</t>
  </si>
  <si>
    <t>1517363</t>
  </si>
  <si>
    <t>Департамент стратегічних розслідувань Національної поліції України</t>
  </si>
  <si>
    <t>В/ч А7048</t>
  </si>
  <si>
    <t>1512151</t>
  </si>
  <si>
    <t>Субвенція з місцевого бюджету на виконання окремих заходів з реалізації соціального проекту "Активні парки - локації здорової України" за рахунок відповідної субвенції з державного бюджету</t>
  </si>
  <si>
    <t>Вінницька обласна прокуратура</t>
  </si>
  <si>
    <t>Управління Служби безпеки України у Вінницькій області</t>
  </si>
  <si>
    <t>1512010</t>
  </si>
  <si>
    <t>Забезпечення соціальними послугами стаціонарного догляду з наданням місця для проживання, всебічної підтримки, захисту та безпеки осіб, які не можуть вести самостійний спосіб життя через похилий вік, фізичні та розумові вади, психічні захворювання або інші хвороби</t>
  </si>
  <si>
    <t>Військова частина А4576 (через Міноборони)</t>
  </si>
  <si>
    <t>Обласний бюджет Херсонської області</t>
  </si>
  <si>
    <t xml:space="preserve"> Субвенція з місцевого бюджету на облаштування безпечних умов у закладах загальної середньої освіти за рахунок відповідної субвенції з державного бюджету</t>
  </si>
  <si>
    <t xml:space="preserve">Надання загальної середньої освіти спеціальними закладами загальної середньої освіти для дітей, які потребують корекції фізичного та/або розумового розвитку, за рахунок коштів місцевого бюджету
</t>
  </si>
  <si>
    <t xml:space="preserve"> Субвенція з державного бюджету місцевим бюджетам на виплату грошової компенсації за належні для отримання жилі приміщення для сімей осіб, визначених пунктами 2 - 5 частини першої статті 10-1 Закону України "Про статус ветеранів війни, гарантії їх соціального захисту", для осіб з інвалідністю I - II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у заходах, необхідних для забезпечення оборони України, захисту безпеки населення та інтересів держави у зв'язку з військовою агресією Російської Федерації проти України, визначених пунктами 11 - 14 частини другої статті 7 Закону України "Про статус ветеранів війни, гарантії їх соціального захисту", та які потребують поліпшення житлових умов</t>
  </si>
  <si>
    <t>Субвенція з місцевого бюджету на виплату грошової компенсації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антитерористичній операції, забезпеченні її проведення, перебуваючи безпосередньо в районах антитерористичної операції у період її проведення, у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перебуваючи безпосередньо в районах та у період здійснення зазначених заходів, та визнані особами з інвалідністю внаслідок війни III групи відповідно до пунктів 11 - 14 частини другої статті 7 або учасниками бойових дій відповідно до пунктів 19 - 21 частини першої статті 6 Закону України "Про статус ветеранів війни, гарантії їх соціального захисту", та які потребують поліпшення житлових умов за рахунок відповідної субвенції з державного бюджету</t>
  </si>
  <si>
    <t>Субвенція з місцевого бюджету на виплату грошової компенсації за належні для отримання жилі приміщення для сімей учасників бойових дій на території інших держав, визначених у абзаці першому пункту 1 статті 10 Закону України "Про статус ветеранів війни, гарантії їх соціального захисту", для осіб з інвалідністю I-II групи з числа учасників бойових дій на території інших держав, інвалідність яких настала внаслідок поранення, контузії, каліцтва або захворювання, пов'язаних з перебуванням у цих державах, визначених пунктом 7 частини другої статті 7 Закону України "Про статус ветеранів війни, гарантії їх соціального захисту", та які потребують поліпшення житлових умов за рахунок відповідної субвенції з державного бюджету</t>
  </si>
  <si>
    <t xml:space="preserve"> Субвенція з місцевого бюджету на виплату грошової компенсації за належні для отримання жилі приміщення для сімей осіб, визначених пунктами 2 - 5 частини першої статті 10-1 Закону України "Про статус ветеранів війни, гарантії їх соціального захисту", для осіб з інвалідністю I - II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у заходах, необхідних для забезпечення оборони України, захисту безпеки населення та інтересів держави у зв'язку з військовою агресією Російської Федерації проти України, визначених пунктами 11 - 14 частини другої статті 7 Закону України "Про статус ветеранів війни, гарантії їх соціального захисту", та які потребують поліпшення житлових умов за рахунок відповідної субвенції з державного бюджету</t>
  </si>
  <si>
    <t>бюджет Калинівської селищної територіальної громади Херсонської області</t>
  </si>
  <si>
    <t>Державний архів Вінницької області</t>
  </si>
  <si>
    <t>Субвенція з місцевого бюджету на створення мережі спеціалізованих служб підтримки осіб, які постраждали від домашнього насильства та/або насильства за ознакою статі за рахунок відповідної субвенції з державного бюджету</t>
  </si>
  <si>
    <t>Виконання інвестиційних проектів за рахунок інших субвенцій з державного бюджету</t>
  </si>
  <si>
    <t>Реалізація проектів і заходів за рахунок залишку коштів спеціального фонду державного бюджету, що утворилися станом на 01 січня 2023 року, джерелом формування яких були кредити (позики) від Європейського інвестиційного банку</t>
  </si>
  <si>
    <t>0117670</t>
  </si>
  <si>
    <t>7670</t>
  </si>
  <si>
    <t>Територіальне управління Державного бюро розслідувань, розташоване у м.Хмельницький</t>
  </si>
  <si>
    <t>Управління Державної казначейської служби України у Вінницькому районі Вінницькій області</t>
  </si>
  <si>
    <t>0611270</t>
  </si>
  <si>
    <t>0611271</t>
  </si>
  <si>
    <t>Співфінансування заходів, що реалізуються за рахунок освітньої субвенції з державного бюджету місцевим бюджетам (за спеціальним фондом державного бюджету)</t>
  </si>
  <si>
    <t>Виконання заходів за рахунок коштів освітньої субвенції з державного бюджету місцевим бюджетам (за спеціальним фондом державного бюджету)</t>
  </si>
  <si>
    <t>0611272</t>
  </si>
  <si>
    <t>Реалізація заходів за рахунок освітньої субвенції з державного бюджету місцевим бюджетам (за спеціальним фондом державного бюджету)</t>
  </si>
  <si>
    <t>Субвенції з місцевого бюджету на реалізацію заходів за рахунок освітньої субвенції з державного бюджету місцевим бюджетам (за спеціальним фондом державного бюджету)</t>
  </si>
  <si>
    <t>Субвенція з державного бюджету місцевим бюджетам на проектування, відновлення, будівництво, модернізацію, облаштування, ремонт об'єктів будівництва громадського призначення, соціальної сфери, культурної спадщини, житлово-комунального господарства, інших об'єктів, що мають вплив на життєдіяльність населення</t>
  </si>
  <si>
    <t xml:space="preserve">видатків обласного бюджету на 2024 рік </t>
  </si>
  <si>
    <t>УТОЧНЕНИЙ РОЗПОДІЛ</t>
  </si>
  <si>
    <t xml:space="preserve">Військовій частині А2960 (через військову частину А1619) </t>
  </si>
  <si>
    <t>0611290</t>
  </si>
  <si>
    <t>0611291</t>
  </si>
  <si>
    <t>0611292</t>
  </si>
  <si>
    <t>Виконання заходів за рахунок залишку коштів за освітньою субвенцією на кінець бюджетного періоду, що мають цільове призначення, виділених відповідно до рішень Кабінету Міністрів України у попередніх бюджетних періодах (за спеціальним фондом державного бюджету)</t>
  </si>
  <si>
    <t>Співфінансування заходів, що реалізуються за рахунок залишку коштів за освітньою субвенцією на кінець бюджетного періоду, що мають цільове призначення, виділених відповідно до рішень Кабінету Міністрів України у попередніх бюджетних періодах (за спеціальним фондом державного бюджету)</t>
  </si>
  <si>
    <t>Реалізація заходів за рахунок залишку коштів за освітньою субвенцією на кінець бюджетного періоду, що мають цільове призначення, виділених відповідно до рішень Кабінету Міністрів України у попередніх бюджетних періодах (за спеціальним фондом державного бюджету)</t>
  </si>
  <si>
    <t xml:space="preserve"> Заходи та роботи з територіальної оборони</t>
  </si>
  <si>
    <t>Підготовка кадрів закладами фахової передвищої освіти за рахунок коштів місцевого бюджету</t>
  </si>
  <si>
    <t>Підготовка кадрів закладами фахової передвищої освіти за рахунок освітньої субвенції</t>
  </si>
  <si>
    <t>Військова частина 2193 Державної прикордонної служби України</t>
  </si>
  <si>
    <t>Департаменту стратегічних розслідувань у Вінницькій області (через Державну установу «Центр обслуговування підрозділів Національної поліції України»</t>
  </si>
  <si>
    <t>Територіальному управлінню БЕБ у Вінницькій області</t>
  </si>
  <si>
    <t>0611220</t>
  </si>
  <si>
    <t>Виконання заходів щодо створення навчально-практичних центрів сучасної професійної (професійно-технічної) освіти</t>
  </si>
  <si>
    <t xml:space="preserve">0611221
</t>
  </si>
  <si>
    <t>0611222</t>
  </si>
  <si>
    <t>Співфінансування заходів, що реалізуються за рахунок субвенції з державного бюджету місцевим бюджетам на створення навчально-практичних центрів сучасної професійної (професійно-технічної) освіти</t>
  </si>
  <si>
    <t>Виконання заходів щодо створення навчально-практичних центрів сучасної професійної (професійно-технічної) освіти за рахунок субвенції з державного бюджету місцевим бюджетам</t>
  </si>
  <si>
    <t>1517693</t>
  </si>
  <si>
    <t>Департамент з питань цивільного захисту, ресурсного забезпечення сил оборони і безпеки обласної військової адміністрації</t>
  </si>
  <si>
    <t>Департамент оборонної роботи та забезпечення правопорядку обласної військової адміністрації</t>
  </si>
  <si>
    <t>Департамент  з питань  цивільного захисту ресурсного забезпечення сил оборони і безпеки ОДА</t>
  </si>
  <si>
    <t>1217370</t>
  </si>
  <si>
    <t>1518110</t>
  </si>
  <si>
    <t>Управління патрульної поліції у Вінницькій області (через Департамент патрульної поліції Національної поліції України)</t>
  </si>
  <si>
    <t>Комплексна програма захисту населення і територій Вінницької області у разі загрози та виникнення надзвичайних ситуацій на 2022-2026 роки (зі змінами)</t>
  </si>
  <si>
    <t>Вище професійне училище Львівського державного університету безпеки життєдіяльності (м. Вінниця)</t>
  </si>
  <si>
    <t>1291</t>
  </si>
  <si>
    <t>1292</t>
  </si>
  <si>
    <t>0711290</t>
  </si>
  <si>
    <t>0711291</t>
  </si>
  <si>
    <t>0711292</t>
  </si>
  <si>
    <t>0611181</t>
  </si>
  <si>
    <t>Співфінансування заходів, що реалізуються за рахунок субвенції з державного бюджету місцевим бюджетам на забезпечення якісної, сучасної та доступної загальної середньої освіти "Нова українська школа"</t>
  </si>
  <si>
    <t>Субвенція з місцевого бюджету на проектні, будівельно-ремонтні роботи, придбання житла та приміщень для розвитку сімейних та інших форм виховання, наближених до сімейних, підтримку малих групових будинків та забезпечення житлом дітей-сиріт, дітей, позбавлених батьківського піклування, осіб з їх числа за рахунок відповідної субвенції з державного бюджету</t>
  </si>
  <si>
    <t>Субвенція з місцевого бюджету на забезпечення діяльності фахівців із супроводу ветеранів війни та демобілізованих осіб та окремі заходи з підтримки осіб, які захищали незалежність, суверенітет та територіальну цілісність України, за рахунок відповідної субвенції з державного бюджету</t>
  </si>
  <si>
    <t>0611250</t>
  </si>
  <si>
    <t>Виконання заходів щодо придбання шкільних автобусів</t>
  </si>
  <si>
    <t>Співфінансування заходів, що реалізуються за рахунок субвенції з державного бюджету місцевим бюджетам на придбання шкільних автобусів</t>
  </si>
  <si>
    <t>0611251</t>
  </si>
  <si>
    <t>0611252</t>
  </si>
  <si>
    <t>Виконання заходів щодо придбання шкільних автобусів за рахунок субвенції з державного бюджету місцевим бюджетам</t>
  </si>
  <si>
    <t>Департамент ветеранської політики обласної військової адміністрації</t>
  </si>
  <si>
    <t>Додаток 3
до наказу начальника                                                                        обласної військової адміністрації
 06.12.2024 № 769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</si>
</sst>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₽_-;\-* #,##0.00\ _₽_-;_-* &quot;-&quot;??\ _₽_-;_-@_-"/>
    <numFmt numFmtId="165" formatCode="0.000"/>
    <numFmt numFmtId="166" formatCode="#,##0.000"/>
    <numFmt numFmtId="167" formatCode="_-* #,##0_р_._-;\-* #,##0_р_._-;_-* &quot;-&quot;_р_._-;_-@_-"/>
    <numFmt numFmtId="168" formatCode="_-* #,##0.00_р_._-;\-* #,##0.00_р_._-;_-* &quot;-&quot;??_р_._-;_-@_-"/>
    <numFmt numFmtId="169" formatCode="_-* #,##0.00\ _г_р_н_._-;\-* #,##0.00\ _г_р_н_._-;_-* &quot;-&quot;??\ _г_р_н_._-;_-@_-"/>
  </numFmts>
  <fonts count="59" x14ac:knownFonts="1">
    <font>
      <sz val="10"/>
      <name val="Times New Roman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color indexed="17"/>
      <name val="Calibri"/>
      <family val="2"/>
      <charset val="204"/>
    </font>
    <font>
      <sz val="11"/>
      <color indexed="20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sz val="11"/>
      <color indexed="10"/>
      <name val="Calibri"/>
      <family val="2"/>
      <charset val="204"/>
    </font>
    <font>
      <b/>
      <sz val="11"/>
      <color indexed="9"/>
      <name val="Calibri"/>
      <family val="2"/>
      <charset val="204"/>
    </font>
    <font>
      <i/>
      <sz val="11"/>
      <color indexed="23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52"/>
      <name val="Calibri"/>
      <family val="2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Helv"/>
      <charset val="204"/>
    </font>
    <font>
      <sz val="10"/>
      <name val="Arial Cyr"/>
      <charset val="204"/>
    </font>
    <font>
      <sz val="10"/>
      <name val="Courier New"/>
      <family val="3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Arial"/>
      <family val="2"/>
      <charset val="204"/>
    </font>
    <font>
      <b/>
      <sz val="8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i/>
      <sz val="10"/>
      <name val="Times New Roman"/>
      <family val="1"/>
      <charset val="204"/>
    </font>
    <font>
      <i/>
      <sz val="11"/>
      <name val="Times New Roman"/>
      <family val="1"/>
      <charset val="204"/>
    </font>
    <font>
      <i/>
      <sz val="9"/>
      <name val="Times New Roman"/>
      <family val="1"/>
      <charset val="204"/>
    </font>
    <font>
      <b/>
      <i/>
      <sz val="9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i/>
      <vertAlign val="superscript"/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3"/>
      <name val="Times New Roman"/>
      <family val="1"/>
      <charset val="204"/>
    </font>
    <font>
      <sz val="10"/>
      <name val="Arial"/>
      <family val="2"/>
      <charset val="204"/>
    </font>
    <font>
      <sz val="9"/>
      <name val="Times New Roman"/>
      <family val="1"/>
      <charset val="204"/>
    </font>
    <font>
      <b/>
      <u/>
      <sz val="10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i/>
      <sz val="9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i/>
      <sz val="9"/>
      <color indexed="8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b/>
      <sz val="10"/>
      <color indexed="12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color indexed="8"/>
      <name val="Helv"/>
    </font>
    <font>
      <u/>
      <sz val="7.5"/>
      <color indexed="20"/>
      <name val="Arial Cyr"/>
      <charset val="204"/>
    </font>
    <font>
      <sz val="11"/>
      <color rgb="FFFF0000"/>
      <name val="Times New Roman"/>
      <family val="1"/>
      <charset val="204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</borders>
  <cellStyleXfs count="67">
    <xf numFmtId="0" fontId="0" fillId="0" borderId="0"/>
    <xf numFmtId="0" fontId="14" fillId="2" borderId="0" applyNumberFormat="0" applyBorder="0" applyAlignment="0" applyProtection="0"/>
    <xf numFmtId="0" fontId="14" fillId="4" borderId="0" applyNumberFormat="0" applyBorder="0" applyAlignment="0" applyProtection="0"/>
    <xf numFmtId="0" fontId="14" fillId="6" borderId="0" applyNumberFormat="0" applyBorder="0" applyAlignment="0" applyProtection="0"/>
    <xf numFmtId="0" fontId="14" fillId="8" borderId="0" applyNumberFormat="0" applyBorder="0" applyAlignment="0" applyProtection="0"/>
    <xf numFmtId="0" fontId="14" fillId="10" borderId="0" applyNumberFormat="0" applyBorder="0" applyAlignment="0" applyProtection="0"/>
    <xf numFmtId="0" fontId="14" fillId="9" borderId="0" applyNumberFormat="0" applyBorder="0" applyAlignment="0" applyProtection="0"/>
    <xf numFmtId="0" fontId="14" fillId="3" borderId="0" applyNumberFormat="0" applyBorder="0" applyAlignment="0" applyProtection="0"/>
    <xf numFmtId="0" fontId="14" fillId="5" borderId="0" applyNumberFormat="0" applyBorder="0" applyAlignment="0" applyProtection="0"/>
    <xf numFmtId="0" fontId="14" fillId="11" borderId="0" applyNumberFormat="0" applyBorder="0" applyAlignment="0" applyProtection="0"/>
    <xf numFmtId="0" fontId="14" fillId="8" borderId="0" applyNumberFormat="0" applyBorder="0" applyAlignment="0" applyProtection="0"/>
    <xf numFmtId="0" fontId="14" fillId="3" borderId="0" applyNumberFormat="0" applyBorder="0" applyAlignment="0" applyProtection="0"/>
    <xf numFmtId="0" fontId="14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5" borderId="0" applyNumberFormat="0" applyBorder="0" applyAlignment="0" applyProtection="0"/>
    <xf numFmtId="0" fontId="13" fillId="11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22" fillId="0" borderId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13" fillId="21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5" borderId="0" applyNumberFormat="0" applyBorder="0" applyAlignment="0" applyProtection="0"/>
    <xf numFmtId="0" fontId="7" fillId="9" borderId="1" applyNumberFormat="0" applyAlignment="0" applyProtection="0"/>
    <xf numFmtId="0" fontId="8" fillId="22" borderId="2" applyNumberFormat="0" applyAlignment="0" applyProtection="0"/>
    <xf numFmtId="0" fontId="15" fillId="22" borderId="1" applyNumberFormat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0" fontId="23" fillId="0" borderId="0"/>
    <xf numFmtId="0" fontId="22" fillId="0" borderId="0"/>
    <xf numFmtId="0" fontId="22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6" fillId="0" borderId="0">
      <alignment vertical="top"/>
    </xf>
    <xf numFmtId="0" fontId="12" fillId="0" borderId="3" applyNumberFormat="0" applyFill="0" applyAlignment="0" applyProtection="0"/>
    <xf numFmtId="0" fontId="10" fillId="23" borderId="4" applyNumberFormat="0" applyAlignment="0" applyProtection="0"/>
    <xf numFmtId="0" fontId="16" fillId="0" borderId="0" applyNumberFormat="0" applyFill="0" applyBorder="0" applyAlignment="0" applyProtection="0"/>
    <xf numFmtId="0" fontId="17" fillId="12" borderId="0" applyNumberFormat="0" applyBorder="0" applyAlignment="0" applyProtection="0"/>
    <xf numFmtId="0" fontId="22" fillId="0" borderId="0"/>
    <xf numFmtId="0" fontId="6" fillId="4" borderId="0" applyNumberFormat="0" applyBorder="0" applyAlignment="0" applyProtection="0"/>
    <xf numFmtId="0" fontId="11" fillId="0" borderId="0" applyNumberFormat="0" applyFill="0" applyBorder="0" applyAlignment="0" applyProtection="0"/>
    <xf numFmtId="0" fontId="14" fillId="7" borderId="5" applyNumberFormat="0" applyFont="0" applyAlignment="0" applyProtection="0"/>
    <xf numFmtId="0" fontId="18" fillId="0" borderId="6" applyNumberFormat="0" applyFill="0" applyAlignment="0" applyProtection="0"/>
    <xf numFmtId="0" fontId="21" fillId="0" borderId="0"/>
    <xf numFmtId="0" fontId="9" fillId="0" borderId="0" applyNumberFormat="0" applyFill="0" applyBorder="0" applyAlignment="0" applyProtection="0"/>
    <xf numFmtId="0" fontId="5" fillId="6" borderId="0" applyNumberFormat="0" applyBorder="0" applyAlignment="0" applyProtection="0"/>
    <xf numFmtId="0" fontId="55" fillId="0" borderId="0"/>
    <xf numFmtId="0" fontId="57" fillId="0" borderId="0">
      <alignment vertical="top"/>
      <protection locked="0"/>
    </xf>
    <xf numFmtId="0" fontId="56" fillId="0" borderId="0"/>
    <xf numFmtId="167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9" fontId="22" fillId="0" borderId="0" applyFont="0" applyFill="0" applyBorder="0" applyAlignment="0" applyProtection="0"/>
  </cellStyleXfs>
  <cellXfs count="340">
    <xf numFmtId="0" fontId="0" fillId="0" borderId="0" xfId="0"/>
    <xf numFmtId="4" fontId="38" fillId="0" borderId="11" xfId="48" applyNumberFormat="1" applyFont="1" applyBorder="1" applyAlignment="1">
      <alignment horizontal="center" vertical="center"/>
    </xf>
    <xf numFmtId="4" fontId="49" fillId="0" borderId="11" xfId="48" applyNumberFormat="1" applyFont="1" applyBorder="1" applyAlignment="1">
      <alignment horizontal="center" vertical="center"/>
    </xf>
    <xf numFmtId="4" fontId="19" fillId="0" borderId="11" xfId="48" applyNumberFormat="1" applyFont="1" applyBorder="1" applyAlignment="1">
      <alignment horizontal="center" vertical="center"/>
    </xf>
    <xf numFmtId="4" fontId="50" fillId="0" borderId="11" xfId="48" applyNumberFormat="1" applyFont="1" applyBorder="1" applyAlignment="1">
      <alignment horizontal="center" vertical="center"/>
    </xf>
    <xf numFmtId="4" fontId="31" fillId="0" borderId="11" xfId="48" applyNumberFormat="1" applyFont="1" applyBorder="1" applyAlignment="1">
      <alignment horizontal="center" vertical="center"/>
    </xf>
    <xf numFmtId="4" fontId="44" fillId="0" borderId="11" xfId="48" applyNumberFormat="1" applyFont="1" applyBorder="1" applyAlignment="1">
      <alignment horizontal="center" vertical="center"/>
    </xf>
    <xf numFmtId="4" fontId="46" fillId="0" borderId="11" xfId="48" applyNumberFormat="1" applyFont="1" applyBorder="1" applyAlignment="1">
      <alignment horizontal="center" vertical="center"/>
    </xf>
    <xf numFmtId="4" fontId="1" fillId="0" borderId="11" xfId="48" applyNumberFormat="1" applyFont="1" applyBorder="1" applyAlignment="1">
      <alignment horizontal="center" vertical="center"/>
    </xf>
    <xf numFmtId="4" fontId="19" fillId="0" borderId="13" xfId="48" applyNumberFormat="1" applyFont="1" applyBorder="1" applyAlignment="1">
      <alignment horizontal="center" vertical="center"/>
    </xf>
    <xf numFmtId="4" fontId="46" fillId="0" borderId="13" xfId="48" applyNumberFormat="1" applyFont="1" applyBorder="1" applyAlignment="1">
      <alignment horizontal="center" vertical="center"/>
    </xf>
    <xf numFmtId="4" fontId="1" fillId="0" borderId="13" xfId="48" applyNumberFormat="1" applyFont="1" applyBorder="1" applyAlignment="1">
      <alignment horizontal="center" vertical="center"/>
    </xf>
    <xf numFmtId="0" fontId="1" fillId="0" borderId="0" xfId="0" applyFont="1"/>
    <xf numFmtId="0" fontId="27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top" wrapText="1"/>
    </xf>
    <xf numFmtId="0" fontId="4" fillId="0" borderId="7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9" fillId="0" borderId="7" xfId="0" applyFont="1" applyBorder="1" applyAlignment="1">
      <alignment horizontal="center"/>
    </xf>
    <xf numFmtId="0" fontId="4" fillId="0" borderId="7" xfId="0" applyFont="1" applyBorder="1" applyAlignment="1">
      <alignment horizontal="center" vertical="top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7" fillId="0" borderId="7" xfId="0" applyFont="1" applyBorder="1" applyAlignment="1">
      <alignment horizontal="right" vertical="center"/>
    </xf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11" xfId="0" applyFont="1" applyBorder="1" applyAlignment="1">
      <alignment horizontal="center"/>
    </xf>
    <xf numFmtId="0" fontId="1" fillId="0" borderId="0" xfId="0" applyFont="1" applyAlignment="1">
      <alignment vertical="center"/>
    </xf>
    <xf numFmtId="4" fontId="44" fillId="0" borderId="13" xfId="48" applyNumberFormat="1" applyFont="1" applyBorder="1" applyAlignment="1">
      <alignment horizontal="center" vertical="center"/>
    </xf>
    <xf numFmtId="4" fontId="1" fillId="0" borderId="0" xfId="0" applyNumberFormat="1" applyFont="1" applyAlignment="1">
      <alignment vertical="center"/>
    </xf>
    <xf numFmtId="4" fontId="45" fillId="0" borderId="11" xfId="48" applyNumberFormat="1" applyFont="1" applyBorder="1" applyAlignment="1">
      <alignment horizontal="center" vertical="center"/>
    </xf>
    <xf numFmtId="4" fontId="1" fillId="0" borderId="0" xfId="0" applyNumberFormat="1" applyFont="1"/>
    <xf numFmtId="0" fontId="19" fillId="0" borderId="0" xfId="0" applyFont="1"/>
    <xf numFmtId="4" fontId="3" fillId="0" borderId="11" xfId="48" applyNumberFormat="1" applyFont="1" applyBorder="1" applyAlignment="1">
      <alignment horizontal="center" vertical="center"/>
    </xf>
    <xf numFmtId="4" fontId="47" fillId="0" borderId="11" xfId="48" applyNumberFormat="1" applyFont="1" applyBorder="1" applyAlignment="1">
      <alignment horizontal="center" vertical="center"/>
    </xf>
    <xf numFmtId="4" fontId="34" fillId="0" borderId="11" xfId="48" applyNumberFormat="1" applyFont="1" applyBorder="1" applyAlignment="1">
      <alignment horizontal="center" vertical="center"/>
    </xf>
    <xf numFmtId="0" fontId="3" fillId="0" borderId="0" xfId="0" applyFont="1"/>
    <xf numFmtId="4" fontId="48" fillId="0" borderId="11" xfId="48" applyNumberFormat="1" applyFont="1" applyBorder="1" applyAlignment="1">
      <alignment horizontal="center" vertical="center"/>
    </xf>
    <xf numFmtId="4" fontId="33" fillId="0" borderId="11" xfId="48" applyNumberFormat="1" applyFont="1" applyBorder="1" applyAlignment="1">
      <alignment horizontal="center" vertical="center"/>
    </xf>
    <xf numFmtId="4" fontId="19" fillId="0" borderId="15" xfId="48" applyNumberFormat="1" applyFont="1" applyBorder="1" applyAlignment="1">
      <alignment horizontal="center" vertical="center"/>
    </xf>
    <xf numFmtId="4" fontId="46" fillId="0" borderId="15" xfId="48" applyNumberFormat="1" applyFont="1" applyBorder="1" applyAlignment="1">
      <alignment horizontal="center" vertical="center"/>
    </xf>
    <xf numFmtId="4" fontId="1" fillId="0" borderId="15" xfId="48" applyNumberFormat="1" applyFont="1" applyBorder="1" applyAlignment="1">
      <alignment horizontal="center" vertical="center"/>
    </xf>
    <xf numFmtId="0" fontId="31" fillId="0" borderId="0" xfId="0" applyFont="1"/>
    <xf numFmtId="4" fontId="41" fillId="0" borderId="11" xfId="48" applyNumberFormat="1" applyFont="1" applyBorder="1" applyAlignment="1">
      <alignment horizontal="center" vertical="center"/>
    </xf>
    <xf numFmtId="4" fontId="44" fillId="0" borderId="15" xfId="48" applyNumberFormat="1" applyFont="1" applyBorder="1" applyAlignment="1">
      <alignment horizontal="center" vertical="center"/>
    </xf>
    <xf numFmtId="0" fontId="51" fillId="0" borderId="0" xfId="0" applyFont="1"/>
    <xf numFmtId="4" fontId="52" fillId="0" borderId="11" xfId="48" applyNumberFormat="1" applyFont="1" applyBorder="1" applyAlignment="1">
      <alignment horizontal="center" vertical="center"/>
    </xf>
    <xf numFmtId="0" fontId="32" fillId="0" borderId="12" xfId="0" applyFont="1" applyBorder="1" applyAlignment="1">
      <alignment vertical="center" wrapText="1"/>
    </xf>
    <xf numFmtId="0" fontId="4" fillId="0" borderId="0" xfId="0" applyFont="1"/>
    <xf numFmtId="0" fontId="21" fillId="0" borderId="0" xfId="0" applyFont="1"/>
    <xf numFmtId="0" fontId="40" fillId="0" borderId="0" xfId="0" applyFont="1"/>
    <xf numFmtId="0" fontId="1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" fillId="0" borderId="11" xfId="0" applyFont="1" applyBorder="1"/>
    <xf numFmtId="4" fontId="19" fillId="0" borderId="11" xfId="0" applyNumberFormat="1" applyFont="1" applyBorder="1"/>
    <xf numFmtId="4" fontId="1" fillId="0" borderId="11" xfId="0" applyNumberFormat="1" applyFont="1" applyBorder="1"/>
    <xf numFmtId="4" fontId="19" fillId="0" borderId="0" xfId="0" applyNumberFormat="1" applyFont="1"/>
    <xf numFmtId="4" fontId="44" fillId="0" borderId="0" xfId="0" applyNumberFormat="1" applyFont="1"/>
    <xf numFmtId="0" fontId="53" fillId="0" borderId="0" xfId="0" applyFont="1"/>
    <xf numFmtId="4" fontId="53" fillId="0" borderId="0" xfId="0" applyNumberFormat="1" applyFont="1"/>
    <xf numFmtId="0" fontId="54" fillId="0" borderId="0" xfId="0" applyFont="1"/>
    <xf numFmtId="4" fontId="54" fillId="0" borderId="0" xfId="0" applyNumberFormat="1" applyFont="1"/>
    <xf numFmtId="4" fontId="43" fillId="0" borderId="0" xfId="0" applyNumberFormat="1" applyFont="1"/>
    <xf numFmtId="49" fontId="25" fillId="24" borderId="11" xfId="0" applyNumberFormat="1" applyFont="1" applyFill="1" applyBorder="1" applyAlignment="1">
      <alignment horizontal="center" vertical="center" wrapText="1"/>
    </xf>
    <xf numFmtId="0" fontId="25" fillId="24" borderId="11" xfId="0" applyFont="1" applyFill="1" applyBorder="1" applyAlignment="1">
      <alignment horizontal="center" vertical="center" wrapText="1"/>
    </xf>
    <xf numFmtId="0" fontId="25" fillId="24" borderId="11" xfId="0" applyFont="1" applyFill="1" applyBorder="1" applyAlignment="1">
      <alignment vertical="center" wrapText="1"/>
    </xf>
    <xf numFmtId="4" fontId="46" fillId="24" borderId="11" xfId="48" applyNumberFormat="1" applyFont="1" applyFill="1" applyBorder="1" applyAlignment="1">
      <alignment horizontal="center" vertical="center"/>
    </xf>
    <xf numFmtId="4" fontId="1" fillId="24" borderId="11" xfId="48" applyNumberFormat="1" applyFont="1" applyFill="1" applyBorder="1" applyAlignment="1">
      <alignment horizontal="center" vertical="center"/>
    </xf>
    <xf numFmtId="0" fontId="29" fillId="24" borderId="11" xfId="0" applyFont="1" applyFill="1" applyBorder="1" applyAlignment="1">
      <alignment horizontal="center" vertical="center" wrapText="1"/>
    </xf>
    <xf numFmtId="4" fontId="44" fillId="24" borderId="11" xfId="48" applyNumberFormat="1" applyFont="1" applyFill="1" applyBorder="1" applyAlignment="1">
      <alignment horizontal="center" vertical="center"/>
    </xf>
    <xf numFmtId="4" fontId="19" fillId="25" borderId="11" xfId="48" applyNumberFormat="1" applyFont="1" applyFill="1" applyBorder="1" applyAlignment="1">
      <alignment horizontal="center" vertical="center"/>
    </xf>
    <xf numFmtId="49" fontId="25" fillId="26" borderId="11" xfId="0" applyNumberFormat="1" applyFont="1" applyFill="1" applyBorder="1" applyAlignment="1">
      <alignment horizontal="center" vertical="center" wrapText="1"/>
    </xf>
    <xf numFmtId="4" fontId="19" fillId="26" borderId="11" xfId="48" applyNumberFormat="1" applyFont="1" applyFill="1" applyBorder="1" applyAlignment="1">
      <alignment horizontal="center" vertical="center"/>
    </xf>
    <xf numFmtId="4" fontId="1" fillId="26" borderId="11" xfId="48" applyNumberFormat="1" applyFont="1" applyFill="1" applyBorder="1" applyAlignment="1">
      <alignment horizontal="center" vertical="center"/>
    </xf>
    <xf numFmtId="0" fontId="25" fillId="26" borderId="11" xfId="0" applyFont="1" applyFill="1" applyBorder="1" applyAlignment="1">
      <alignment horizontal="center" vertical="center" wrapText="1"/>
    </xf>
    <xf numFmtId="0" fontId="25" fillId="24" borderId="17" xfId="0" applyFont="1" applyFill="1" applyBorder="1" applyAlignment="1">
      <alignment vertical="top" wrapText="1"/>
    </xf>
    <xf numFmtId="4" fontId="38" fillId="24" borderId="11" xfId="48" applyNumberFormat="1" applyFont="1" applyFill="1" applyBorder="1" applyAlignment="1">
      <alignment horizontal="center" vertical="center"/>
    </xf>
    <xf numFmtId="0" fontId="1" fillId="24" borderId="0" xfId="0" applyFont="1" applyFill="1"/>
    <xf numFmtId="0" fontId="27" fillId="24" borderId="0" xfId="0" applyFont="1" applyFill="1" applyAlignment="1">
      <alignment horizontal="center" vertical="center" wrapText="1"/>
    </xf>
    <xf numFmtId="0" fontId="2" fillId="24" borderId="0" xfId="0" applyFont="1" applyFill="1" applyAlignment="1">
      <alignment horizontal="center" vertical="center" wrapText="1"/>
    </xf>
    <xf numFmtId="0" fontId="19" fillId="24" borderId="0" xfId="0" applyFont="1" applyFill="1" applyAlignment="1">
      <alignment horizontal="center" vertical="top" wrapText="1"/>
    </xf>
    <xf numFmtId="0" fontId="4" fillId="24" borderId="7" xfId="0" applyFont="1" applyFill="1" applyBorder="1" applyAlignment="1">
      <alignment horizontal="center"/>
    </xf>
    <xf numFmtId="0" fontId="1" fillId="24" borderId="7" xfId="0" applyFont="1" applyFill="1" applyBorder="1" applyAlignment="1">
      <alignment horizontal="center"/>
    </xf>
    <xf numFmtId="0" fontId="19" fillId="24" borderId="7" xfId="0" applyFont="1" applyFill="1" applyBorder="1" applyAlignment="1">
      <alignment horizontal="center"/>
    </xf>
    <xf numFmtId="0" fontId="4" fillId="24" borderId="7" xfId="0" applyFont="1" applyFill="1" applyBorder="1" applyAlignment="1">
      <alignment horizontal="center" vertical="top"/>
    </xf>
    <xf numFmtId="0" fontId="4" fillId="24" borderId="0" xfId="0" applyFont="1" applyFill="1" applyAlignment="1">
      <alignment horizontal="center"/>
    </xf>
    <xf numFmtId="0" fontId="1" fillId="24" borderId="0" xfId="0" applyFont="1" applyFill="1" applyAlignment="1">
      <alignment horizontal="center"/>
    </xf>
    <xf numFmtId="0" fontId="27" fillId="24" borderId="7" xfId="0" applyFont="1" applyFill="1" applyBorder="1" applyAlignment="1">
      <alignment horizontal="right" vertical="center"/>
    </xf>
    <xf numFmtId="0" fontId="1" fillId="24" borderId="8" xfId="0" applyFont="1" applyFill="1" applyBorder="1"/>
    <xf numFmtId="0" fontId="1" fillId="24" borderId="9" xfId="0" applyFont="1" applyFill="1" applyBorder="1"/>
    <xf numFmtId="0" fontId="1" fillId="24" borderId="10" xfId="0" applyFont="1" applyFill="1" applyBorder="1"/>
    <xf numFmtId="0" fontId="1" fillId="24" borderId="11" xfId="0" applyFont="1" applyFill="1" applyBorder="1" applyAlignment="1">
      <alignment horizontal="center"/>
    </xf>
    <xf numFmtId="0" fontId="1" fillId="24" borderId="0" xfId="0" applyFont="1" applyFill="1" applyAlignment="1">
      <alignment vertical="center"/>
    </xf>
    <xf numFmtId="4" fontId="19" fillId="24" borderId="13" xfId="48" applyNumberFormat="1" applyFont="1" applyFill="1" applyBorder="1" applyAlignment="1">
      <alignment horizontal="center" vertical="center"/>
    </xf>
    <xf numFmtId="4" fontId="1" fillId="24" borderId="0" xfId="0" applyNumberFormat="1" applyFont="1" applyFill="1" applyAlignment="1">
      <alignment vertical="center"/>
    </xf>
    <xf numFmtId="49" fontId="30" fillId="24" borderId="11" xfId="0" applyNumberFormat="1" applyFont="1" applyFill="1" applyBorder="1" applyAlignment="1">
      <alignment horizontal="center" vertical="center" wrapText="1"/>
    </xf>
    <xf numFmtId="4" fontId="45" fillId="24" borderId="11" xfId="48" applyNumberFormat="1" applyFont="1" applyFill="1" applyBorder="1" applyAlignment="1">
      <alignment horizontal="center" vertical="center"/>
    </xf>
    <xf numFmtId="4" fontId="31" fillId="24" borderId="11" xfId="48" applyNumberFormat="1" applyFont="1" applyFill="1" applyBorder="1" applyAlignment="1">
      <alignment horizontal="center" vertical="center"/>
    </xf>
    <xf numFmtId="4" fontId="1" fillId="24" borderId="0" xfId="0" applyNumberFormat="1" applyFont="1" applyFill="1"/>
    <xf numFmtId="0" fontId="19" fillId="24" borderId="0" xfId="0" applyFont="1" applyFill="1"/>
    <xf numFmtId="0" fontId="29" fillId="24" borderId="11" xfId="0" applyFont="1" applyFill="1" applyBorder="1" applyAlignment="1">
      <alignment vertical="center" wrapText="1"/>
    </xf>
    <xf numFmtId="0" fontId="29" fillId="24" borderId="11" xfId="0" applyFont="1" applyFill="1" applyBorder="1" applyAlignment="1">
      <alignment horizontal="left" vertical="center" wrapText="1"/>
    </xf>
    <xf numFmtId="0" fontId="25" fillId="24" borderId="11" xfId="0" applyFont="1" applyFill="1" applyBorder="1" applyAlignment="1">
      <alignment wrapText="1"/>
    </xf>
    <xf numFmtId="49" fontId="32" fillId="24" borderId="11" xfId="0" applyNumberFormat="1" applyFont="1" applyFill="1" applyBorder="1" applyAlignment="1">
      <alignment horizontal="center" vertical="center" wrapText="1"/>
    </xf>
    <xf numFmtId="0" fontId="32" fillId="24" borderId="11" xfId="0" applyFont="1" applyFill="1" applyBorder="1" applyAlignment="1">
      <alignment wrapText="1"/>
    </xf>
    <xf numFmtId="49" fontId="25" fillId="24" borderId="13" xfId="0" applyNumberFormat="1" applyFont="1" applyFill="1" applyBorder="1" applyAlignment="1">
      <alignment horizontal="center" vertical="center" wrapText="1"/>
    </xf>
    <xf numFmtId="0" fontId="25" fillId="24" borderId="13" xfId="0" applyFont="1" applyFill="1" applyBorder="1" applyAlignment="1">
      <alignment horizontal="center" vertical="center" wrapText="1"/>
    </xf>
    <xf numFmtId="0" fontId="25" fillId="24" borderId="0" xfId="0" applyFont="1" applyFill="1" applyAlignment="1">
      <alignment wrapText="1"/>
    </xf>
    <xf numFmtId="4" fontId="1" fillId="24" borderId="13" xfId="48" applyNumberFormat="1" applyFont="1" applyFill="1" applyBorder="1" applyAlignment="1">
      <alignment horizontal="center" vertical="center"/>
    </xf>
    <xf numFmtId="0" fontId="33" fillId="24" borderId="11" xfId="0" applyFont="1" applyFill="1" applyBorder="1" applyAlignment="1">
      <alignment vertical="center" wrapText="1"/>
    </xf>
    <xf numFmtId="0" fontId="25" fillId="24" borderId="11" xfId="0" applyFont="1" applyFill="1" applyBorder="1" applyAlignment="1">
      <alignment horizontal="left" vertical="center" wrapText="1"/>
    </xf>
    <xf numFmtId="0" fontId="25" fillId="24" borderId="0" xfId="0" applyFont="1" applyFill="1" applyAlignment="1">
      <alignment horizontal="left" vertical="center" wrapText="1"/>
    </xf>
    <xf numFmtId="0" fontId="3" fillId="24" borderId="11" xfId="0" applyFont="1" applyFill="1" applyBorder="1" applyAlignment="1">
      <alignment horizontal="center" vertical="center" wrapText="1"/>
    </xf>
    <xf numFmtId="0" fontId="3" fillId="24" borderId="11" xfId="0" applyFont="1" applyFill="1" applyBorder="1" applyAlignment="1">
      <alignment horizontal="left" vertical="center" wrapText="1"/>
    </xf>
    <xf numFmtId="0" fontId="30" fillId="24" borderId="11" xfId="0" applyFont="1" applyFill="1" applyBorder="1" applyAlignment="1">
      <alignment horizontal="center" vertical="center" wrapText="1"/>
    </xf>
    <xf numFmtId="0" fontId="29" fillId="24" borderId="14" xfId="0" applyFont="1" applyFill="1" applyBorder="1" applyAlignment="1">
      <alignment vertical="center" wrapText="1"/>
    </xf>
    <xf numFmtId="0" fontId="25" fillId="24" borderId="17" xfId="0" applyFont="1" applyFill="1" applyBorder="1" applyAlignment="1">
      <alignment horizontal="center" vertical="center" wrapText="1"/>
    </xf>
    <xf numFmtId="4" fontId="47" fillId="24" borderId="11" xfId="48" applyNumberFormat="1" applyFont="1" applyFill="1" applyBorder="1" applyAlignment="1">
      <alignment horizontal="center" vertical="center"/>
    </xf>
    <xf numFmtId="4" fontId="3" fillId="24" borderId="11" xfId="48" applyNumberFormat="1" applyFont="1" applyFill="1" applyBorder="1" applyAlignment="1">
      <alignment horizontal="center" vertical="center"/>
    </xf>
    <xf numFmtId="4" fontId="19" fillId="27" borderId="11" xfId="48" applyNumberFormat="1" applyFont="1" applyFill="1" applyBorder="1" applyAlignment="1">
      <alignment horizontal="center" vertical="center"/>
    </xf>
    <xf numFmtId="49" fontId="30" fillId="27" borderId="11" xfId="0" applyNumberFormat="1" applyFont="1" applyFill="1" applyBorder="1" applyAlignment="1">
      <alignment horizontal="center" vertical="center" wrapText="1"/>
    </xf>
    <xf numFmtId="4" fontId="31" fillId="27" borderId="11" xfId="48" applyNumberFormat="1" applyFont="1" applyFill="1" applyBorder="1" applyAlignment="1">
      <alignment horizontal="center" vertical="center"/>
    </xf>
    <xf numFmtId="0" fontId="25" fillId="24" borderId="14" xfId="0" applyFont="1" applyFill="1" applyBorder="1" applyAlignment="1">
      <alignment vertical="center" wrapText="1"/>
    </xf>
    <xf numFmtId="4" fontId="19" fillId="24" borderId="11" xfId="48" applyNumberFormat="1" applyFont="1" applyFill="1" applyBorder="1" applyAlignment="1">
      <alignment horizontal="center" vertical="center"/>
    </xf>
    <xf numFmtId="4" fontId="19" fillId="24" borderId="11" xfId="0" applyNumberFormat="1" applyFont="1" applyFill="1" applyBorder="1" applyAlignment="1">
      <alignment horizontal="center" vertical="center"/>
    </xf>
    <xf numFmtId="4" fontId="34" fillId="24" borderId="11" xfId="48" applyNumberFormat="1" applyFont="1" applyFill="1" applyBorder="1" applyAlignment="1">
      <alignment horizontal="center" vertical="center"/>
    </xf>
    <xf numFmtId="0" fontId="19" fillId="24" borderId="0" xfId="0" applyFont="1" applyFill="1" applyAlignment="1">
      <alignment horizontal="center" vertical="center" wrapText="1"/>
    </xf>
    <xf numFmtId="49" fontId="29" fillId="24" borderId="13" xfId="0" applyNumberFormat="1" applyFont="1" applyFill="1" applyBorder="1" applyAlignment="1">
      <alignment horizontal="center" vertical="center" wrapText="1"/>
    </xf>
    <xf numFmtId="0" fontId="29" fillId="24" borderId="16" xfId="0" applyFont="1" applyFill="1" applyBorder="1" applyAlignment="1">
      <alignment vertical="top" wrapText="1"/>
    </xf>
    <xf numFmtId="0" fontId="32" fillId="24" borderId="11" xfId="0" applyFont="1" applyFill="1" applyBorder="1" applyAlignment="1">
      <alignment vertical="center" wrapText="1"/>
    </xf>
    <xf numFmtId="0" fontId="24" fillId="24" borderId="17" xfId="0" applyFont="1" applyFill="1" applyBorder="1" applyAlignment="1">
      <alignment vertical="top" wrapText="1"/>
    </xf>
    <xf numFmtId="0" fontId="25" fillId="24" borderId="11" xfId="0" applyFont="1" applyFill="1" applyBorder="1"/>
    <xf numFmtId="0" fontId="32" fillId="24" borderId="11" xfId="0" applyFont="1" applyFill="1" applyBorder="1"/>
    <xf numFmtId="4" fontId="48" fillId="24" borderId="11" xfId="48" applyNumberFormat="1" applyFont="1" applyFill="1" applyBorder="1" applyAlignment="1">
      <alignment horizontal="center" vertical="center"/>
    </xf>
    <xf numFmtId="4" fontId="33" fillId="24" borderId="11" xfId="48" applyNumberFormat="1" applyFont="1" applyFill="1" applyBorder="1" applyAlignment="1">
      <alignment horizontal="center" vertical="center"/>
    </xf>
    <xf numFmtId="4" fontId="19" fillId="24" borderId="15" xfId="48" applyNumberFormat="1" applyFont="1" applyFill="1" applyBorder="1" applyAlignment="1">
      <alignment horizontal="center" vertical="center"/>
    </xf>
    <xf numFmtId="49" fontId="25" fillId="24" borderId="15" xfId="0" applyNumberFormat="1" applyFont="1" applyFill="1" applyBorder="1" applyAlignment="1">
      <alignment horizontal="center" vertical="center" wrapText="1"/>
    </xf>
    <xf numFmtId="0" fontId="25" fillId="24" borderId="15" xfId="0" applyFont="1" applyFill="1" applyBorder="1" applyAlignment="1">
      <alignment horizontal="center" vertical="center" wrapText="1"/>
    </xf>
    <xf numFmtId="0" fontId="29" fillId="24" borderId="11" xfId="0" applyFont="1" applyFill="1" applyBorder="1" applyAlignment="1">
      <alignment wrapText="1"/>
    </xf>
    <xf numFmtId="0" fontId="25" fillId="24" borderId="16" xfId="0" applyFont="1" applyFill="1" applyBorder="1" applyAlignment="1">
      <alignment vertical="top" wrapText="1"/>
    </xf>
    <xf numFmtId="0" fontId="25" fillId="24" borderId="11" xfId="0" applyFont="1" applyFill="1" applyBorder="1" applyAlignment="1">
      <alignment vertical="top" wrapText="1"/>
    </xf>
    <xf numFmtId="4" fontId="3" fillId="24" borderId="0" xfId="0" applyNumberFormat="1" applyFont="1" applyFill="1"/>
    <xf numFmtId="4" fontId="3" fillId="24" borderId="11" xfId="0" applyNumberFormat="1" applyFont="1" applyFill="1" applyBorder="1"/>
    <xf numFmtId="4" fontId="19" fillId="24" borderId="14" xfId="48" applyNumberFormat="1" applyFont="1" applyFill="1" applyBorder="1" applyAlignment="1">
      <alignment horizontal="center" vertical="center"/>
    </xf>
    <xf numFmtId="164" fontId="46" fillId="24" borderId="11" xfId="0" applyNumberFormat="1" applyFont="1" applyFill="1" applyBorder="1" applyAlignment="1">
      <alignment vertical="center" wrapText="1"/>
    </xf>
    <xf numFmtId="4" fontId="19" fillId="24" borderId="11" xfId="0" applyNumberFormat="1" applyFont="1" applyFill="1" applyBorder="1"/>
    <xf numFmtId="0" fontId="25" fillId="24" borderId="12" xfId="0" applyFont="1" applyFill="1" applyBorder="1" applyAlignment="1">
      <alignment horizontal="center" vertical="center" wrapText="1"/>
    </xf>
    <xf numFmtId="0" fontId="32" fillId="24" borderId="11" xfId="0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49" fontId="29" fillId="24" borderId="11" xfId="0" applyNumberFormat="1" applyFont="1" applyFill="1" applyBorder="1" applyAlignment="1">
      <alignment horizontal="center" vertical="center" wrapText="1"/>
    </xf>
    <xf numFmtId="0" fontId="29" fillId="24" borderId="12" xfId="0" applyFont="1" applyFill="1" applyBorder="1" applyAlignment="1">
      <alignment horizontal="center" vertical="center" wrapText="1"/>
    </xf>
    <xf numFmtId="0" fontId="29" fillId="24" borderId="14" xfId="0" applyFont="1" applyFill="1" applyBorder="1" applyAlignment="1">
      <alignment horizontal="center" vertical="center" wrapText="1"/>
    </xf>
    <xf numFmtId="49" fontId="25" fillId="24" borderId="12" xfId="0" applyNumberFormat="1" applyFont="1" applyFill="1" applyBorder="1" applyAlignment="1">
      <alignment horizontal="center" vertical="center" wrapText="1"/>
    </xf>
    <xf numFmtId="165" fontId="1" fillId="0" borderId="0" xfId="0" applyNumberFormat="1" applyFont="1"/>
    <xf numFmtId="166" fontId="1" fillId="0" borderId="0" xfId="0" applyNumberFormat="1" applyFont="1"/>
    <xf numFmtId="0" fontId="1" fillId="0" borderId="0" xfId="0" applyFont="1" applyAlignment="1">
      <alignment horizontal="right"/>
    </xf>
    <xf numFmtId="49" fontId="29" fillId="27" borderId="11" xfId="0" applyNumberFormat="1" applyFont="1" applyFill="1" applyBorder="1" applyAlignment="1">
      <alignment horizontal="center" vertical="center" wrapText="1"/>
    </xf>
    <xf numFmtId="4" fontId="44" fillId="27" borderId="11" xfId="48" applyNumberFormat="1" applyFont="1" applyFill="1" applyBorder="1" applyAlignment="1">
      <alignment horizontal="center" vertical="center"/>
    </xf>
    <xf numFmtId="4" fontId="45" fillId="27" borderId="11" xfId="48" applyNumberFormat="1" applyFont="1" applyFill="1" applyBorder="1" applyAlignment="1">
      <alignment horizontal="center" vertical="center"/>
    </xf>
    <xf numFmtId="4" fontId="44" fillId="25" borderId="11" xfId="48" applyNumberFormat="1" applyFont="1" applyFill="1" applyBorder="1" applyAlignment="1">
      <alignment horizontal="center" vertical="center"/>
    </xf>
    <xf numFmtId="49" fontId="29" fillId="26" borderId="11" xfId="0" applyNumberFormat="1" applyFont="1" applyFill="1" applyBorder="1" applyAlignment="1">
      <alignment horizontal="center" vertical="center" wrapText="1"/>
    </xf>
    <xf numFmtId="4" fontId="1" fillId="25" borderId="11" xfId="48" applyNumberFormat="1" applyFont="1" applyFill="1" applyBorder="1" applyAlignment="1">
      <alignment horizontal="center" vertical="center"/>
    </xf>
    <xf numFmtId="0" fontId="29" fillId="27" borderId="11" xfId="0" applyFont="1" applyFill="1" applyBorder="1" applyAlignment="1">
      <alignment horizontal="center" vertical="center" wrapText="1"/>
    </xf>
    <xf numFmtId="4" fontId="46" fillId="26" borderId="11" xfId="48" applyNumberFormat="1" applyFont="1" applyFill="1" applyBorder="1" applyAlignment="1">
      <alignment horizontal="center" vertical="center"/>
    </xf>
    <xf numFmtId="4" fontId="49" fillId="27" borderId="11" xfId="48" applyNumberFormat="1" applyFont="1" applyFill="1" applyBorder="1" applyAlignment="1">
      <alignment horizontal="center" vertical="center"/>
    </xf>
    <xf numFmtId="0" fontId="29" fillId="26" borderId="11" xfId="0" applyFont="1" applyFill="1" applyBorder="1" applyAlignment="1">
      <alignment horizontal="center" vertical="center" wrapText="1"/>
    </xf>
    <xf numFmtId="4" fontId="44" fillId="26" borderId="11" xfId="48" applyNumberFormat="1" applyFont="1" applyFill="1" applyBorder="1" applyAlignment="1">
      <alignment horizontal="center" vertical="center"/>
    </xf>
    <xf numFmtId="0" fontId="30" fillId="27" borderId="11" xfId="0" applyFont="1" applyFill="1" applyBorder="1" applyAlignment="1">
      <alignment horizontal="center" vertical="center" wrapText="1"/>
    </xf>
    <xf numFmtId="0" fontId="25" fillId="26" borderId="11" xfId="0" applyFont="1" applyFill="1" applyBorder="1" applyAlignment="1">
      <alignment horizontal="left" vertical="center" wrapText="1"/>
    </xf>
    <xf numFmtId="0" fontId="29" fillId="26" borderId="11" xfId="0" applyFont="1" applyFill="1" applyBorder="1" applyAlignment="1">
      <alignment vertical="center" wrapText="1"/>
    </xf>
    <xf numFmtId="4" fontId="38" fillId="27" borderId="11" xfId="48" applyNumberFormat="1" applyFont="1" applyFill="1" applyBorder="1" applyAlignment="1">
      <alignment horizontal="center" vertical="center"/>
    </xf>
    <xf numFmtId="4" fontId="38" fillId="26" borderId="11" xfId="48" applyNumberFormat="1" applyFont="1" applyFill="1" applyBorder="1" applyAlignment="1">
      <alignment horizontal="center" vertical="center"/>
    </xf>
    <xf numFmtId="4" fontId="34" fillId="27" borderId="11" xfId="48" applyNumberFormat="1" applyFont="1" applyFill="1" applyBorder="1" applyAlignment="1">
      <alignment horizontal="center" vertical="center"/>
    </xf>
    <xf numFmtId="4" fontId="46" fillId="25" borderId="11" xfId="48" applyNumberFormat="1" applyFont="1" applyFill="1" applyBorder="1" applyAlignment="1">
      <alignment horizontal="center" vertical="center"/>
    </xf>
    <xf numFmtId="0" fontId="29" fillId="26" borderId="14" xfId="0" applyFont="1" applyFill="1" applyBorder="1" applyAlignment="1">
      <alignment vertical="center" wrapText="1"/>
    </xf>
    <xf numFmtId="0" fontId="19" fillId="24" borderId="11" xfId="0" applyFont="1" applyFill="1" applyBorder="1" applyAlignment="1">
      <alignment horizontal="center" vertical="center" wrapText="1"/>
    </xf>
    <xf numFmtId="0" fontId="19" fillId="24" borderId="0" xfId="0" applyFont="1" applyFill="1" applyAlignment="1">
      <alignment horizontal="center" vertical="center"/>
    </xf>
    <xf numFmtId="0" fontId="25" fillId="24" borderId="11" xfId="0" applyFont="1" applyFill="1" applyBorder="1" applyAlignment="1">
      <alignment vertical="center"/>
    </xf>
    <xf numFmtId="0" fontId="29" fillId="24" borderId="12" xfId="0" applyFont="1" applyFill="1" applyBorder="1" applyAlignment="1">
      <alignment vertical="center" wrapText="1"/>
    </xf>
    <xf numFmtId="49" fontId="29" fillId="24" borderId="12" xfId="0" applyNumberFormat="1" applyFont="1" applyFill="1" applyBorder="1" applyAlignment="1">
      <alignment vertical="center" wrapText="1"/>
    </xf>
    <xf numFmtId="0" fontId="29" fillId="24" borderId="17" xfId="0" applyFont="1" applyFill="1" applyBorder="1" applyAlignment="1">
      <alignment horizontal="center" vertical="center" wrapText="1"/>
    </xf>
    <xf numFmtId="0" fontId="29" fillId="24" borderId="18" xfId="0" applyFont="1" applyFill="1" applyBorder="1" applyAlignment="1">
      <alignment horizontal="center" vertical="center" wrapText="1"/>
    </xf>
    <xf numFmtId="0" fontId="29" fillId="24" borderId="18" xfId="0" applyFont="1" applyFill="1" applyBorder="1" applyAlignment="1">
      <alignment vertical="top" wrapText="1"/>
    </xf>
    <xf numFmtId="0" fontId="25" fillId="24" borderId="16" xfId="0" applyFont="1" applyFill="1" applyBorder="1" applyAlignment="1">
      <alignment horizontal="center" vertical="center" wrapText="1"/>
    </xf>
    <xf numFmtId="0" fontId="25" fillId="24" borderId="26" xfId="0" applyFont="1" applyFill="1" applyBorder="1" applyAlignment="1">
      <alignment horizontal="center" vertical="center" wrapText="1"/>
    </xf>
    <xf numFmtId="0" fontId="25" fillId="24" borderId="25" xfId="0" applyFont="1" applyFill="1" applyBorder="1" applyAlignment="1">
      <alignment vertical="top" wrapText="1"/>
    </xf>
    <xf numFmtId="0" fontId="29" fillId="24" borderId="11" xfId="0" applyFont="1" applyFill="1" applyBorder="1" applyAlignment="1">
      <alignment horizontal="center" vertical="center"/>
    </xf>
    <xf numFmtId="0" fontId="25" fillId="24" borderId="11" xfId="0" applyFont="1" applyFill="1" applyBorder="1" applyAlignment="1">
      <alignment horizontal="center" vertical="center"/>
    </xf>
    <xf numFmtId="0" fontId="25" fillId="25" borderId="11" xfId="0" applyFont="1" applyFill="1" applyBorder="1" applyAlignment="1">
      <alignment horizontal="center" vertical="center" wrapText="1"/>
    </xf>
    <xf numFmtId="4" fontId="49" fillId="26" borderId="11" xfId="48" applyNumberFormat="1" applyFont="1" applyFill="1" applyBorder="1" applyAlignment="1">
      <alignment horizontal="center" vertical="center"/>
    </xf>
    <xf numFmtId="49" fontId="25" fillId="25" borderId="11" xfId="0" applyNumberFormat="1" applyFont="1" applyFill="1" applyBorder="1" applyAlignment="1">
      <alignment horizontal="center" vertical="center" wrapText="1"/>
    </xf>
    <xf numFmtId="0" fontId="25" fillId="25" borderId="11" xfId="0" applyFont="1" applyFill="1" applyBorder="1" applyAlignment="1">
      <alignment vertical="center" wrapText="1"/>
    </xf>
    <xf numFmtId="0" fontId="25" fillId="24" borderId="0" xfId="0" applyFont="1" applyFill="1" applyAlignment="1">
      <alignment vertical="center" wrapText="1"/>
    </xf>
    <xf numFmtId="49" fontId="29" fillId="24" borderId="12" xfId="0" applyNumberFormat="1" applyFont="1" applyFill="1" applyBorder="1" applyAlignment="1">
      <alignment horizontal="center" vertical="center" wrapText="1"/>
    </xf>
    <xf numFmtId="49" fontId="25" fillId="25" borderId="12" xfId="0" applyNumberFormat="1" applyFont="1" applyFill="1" applyBorder="1" applyAlignment="1">
      <alignment horizontal="center" vertical="center" wrapText="1"/>
    </xf>
    <xf numFmtId="0" fontId="25" fillId="25" borderId="11" xfId="0" applyFont="1" applyFill="1" applyBorder="1" applyAlignment="1">
      <alignment horizontal="left" vertical="center" wrapText="1"/>
    </xf>
    <xf numFmtId="0" fontId="29" fillId="24" borderId="11" xfId="0" applyFont="1" applyFill="1" applyBorder="1" applyAlignment="1">
      <alignment vertical="center"/>
    </xf>
    <xf numFmtId="0" fontId="25" fillId="24" borderId="17" xfId="0" applyFont="1" applyFill="1" applyBorder="1" applyAlignment="1">
      <alignment vertical="center" wrapText="1"/>
    </xf>
    <xf numFmtId="49" fontId="29" fillId="26" borderId="12" xfId="0" applyNumberFormat="1" applyFont="1" applyFill="1" applyBorder="1" applyAlignment="1">
      <alignment horizontal="center" vertical="center" wrapText="1"/>
    </xf>
    <xf numFmtId="0" fontId="29" fillId="26" borderId="11" xfId="0" applyFont="1" applyFill="1" applyBorder="1" applyAlignment="1">
      <alignment horizontal="left" vertical="center" wrapText="1"/>
    </xf>
    <xf numFmtId="0" fontId="25" fillId="25" borderId="17" xfId="0" applyFont="1" applyFill="1" applyBorder="1" applyAlignment="1">
      <alignment horizontal="center" vertical="center" wrapText="1"/>
    </xf>
    <xf numFmtId="0" fontId="25" fillId="25" borderId="17" xfId="0" applyFont="1" applyFill="1" applyBorder="1" applyAlignment="1">
      <alignment vertical="top" wrapText="1"/>
    </xf>
    <xf numFmtId="0" fontId="19" fillId="26" borderId="0" xfId="0" applyFont="1" applyFill="1" applyAlignment="1">
      <alignment horizontal="center" vertical="center"/>
    </xf>
    <xf numFmtId="0" fontId="19" fillId="26" borderId="0" xfId="0" applyFont="1" applyFill="1" applyAlignment="1">
      <alignment horizontal="center" vertical="center" wrapText="1"/>
    </xf>
    <xf numFmtId="0" fontId="19" fillId="26" borderId="11" xfId="0" applyFont="1" applyFill="1" applyBorder="1" applyAlignment="1">
      <alignment horizontal="center" vertical="center" wrapText="1"/>
    </xf>
    <xf numFmtId="4" fontId="38" fillId="28" borderId="11" xfId="48" applyNumberFormat="1" applyFont="1" applyFill="1" applyBorder="1" applyAlignment="1">
      <alignment horizontal="center" vertical="center"/>
    </xf>
    <xf numFmtId="4" fontId="49" fillId="28" borderId="11" xfId="48" applyNumberFormat="1" applyFont="1" applyFill="1" applyBorder="1" applyAlignment="1">
      <alignment horizontal="center" vertical="center"/>
    </xf>
    <xf numFmtId="4" fontId="31" fillId="25" borderId="11" xfId="48" applyNumberFormat="1" applyFont="1" applyFill="1" applyBorder="1" applyAlignment="1">
      <alignment horizontal="center" vertical="center"/>
    </xf>
    <xf numFmtId="0" fontId="29" fillId="26" borderId="18" xfId="0" applyFont="1" applyFill="1" applyBorder="1" applyAlignment="1">
      <alignment horizontal="center" vertical="center" wrapText="1"/>
    </xf>
    <xf numFmtId="0" fontId="29" fillId="26" borderId="18" xfId="0" applyFont="1" applyFill="1" applyBorder="1" applyAlignment="1">
      <alignment vertical="top" wrapText="1"/>
    </xf>
    <xf numFmtId="0" fontId="25" fillId="24" borderId="8" xfId="0" applyFont="1" applyFill="1" applyBorder="1" applyAlignment="1">
      <alignment horizontal="center" vertical="center" wrapText="1"/>
    </xf>
    <xf numFmtId="49" fontId="25" fillId="24" borderId="20" xfId="0" applyNumberFormat="1" applyFont="1" applyFill="1" applyBorder="1" applyAlignment="1">
      <alignment horizontal="center" vertical="center" wrapText="1"/>
    </xf>
    <xf numFmtId="0" fontId="25" fillId="24" borderId="20" xfId="0" applyFont="1" applyFill="1" applyBorder="1" applyAlignment="1">
      <alignment horizontal="center" vertical="center" wrapText="1"/>
    </xf>
    <xf numFmtId="4" fontId="25" fillId="24" borderId="11" xfId="0" applyNumberFormat="1" applyFont="1" applyFill="1" applyBorder="1" applyAlignment="1">
      <alignment horizontal="center" vertical="center" wrapText="1"/>
    </xf>
    <xf numFmtId="4" fontId="25" fillId="24" borderId="11" xfId="0" applyNumberFormat="1" applyFont="1" applyFill="1" applyBorder="1" applyAlignment="1">
      <alignment vertical="center" wrapText="1"/>
    </xf>
    <xf numFmtId="4" fontId="29" fillId="24" borderId="11" xfId="0" applyNumberFormat="1" applyFont="1" applyFill="1" applyBorder="1" applyAlignment="1">
      <alignment horizontal="center" vertical="center" wrapText="1"/>
    </xf>
    <xf numFmtId="4" fontId="1" fillId="24" borderId="11" xfId="0" applyNumberFormat="1" applyFont="1" applyFill="1" applyBorder="1" applyAlignment="1">
      <alignment horizontal="center" vertical="center" wrapText="1"/>
    </xf>
    <xf numFmtId="4" fontId="1" fillId="24" borderId="11" xfId="0" applyNumberFormat="1" applyFont="1" applyFill="1" applyBorder="1" applyAlignment="1">
      <alignment vertical="center" wrapText="1"/>
    </xf>
    <xf numFmtId="4" fontId="19" fillId="24" borderId="11" xfId="0" applyNumberFormat="1" applyFont="1" applyFill="1" applyBorder="1" applyAlignment="1">
      <alignment horizontal="center" vertical="center" wrapText="1"/>
    </xf>
    <xf numFmtId="4" fontId="19" fillId="24" borderId="11" xfId="0" applyNumberFormat="1" applyFont="1" applyFill="1" applyBorder="1" applyAlignment="1">
      <alignment vertical="center" wrapText="1"/>
    </xf>
    <xf numFmtId="4" fontId="19" fillId="24" borderId="11" xfId="48" applyNumberFormat="1" applyFont="1" applyFill="1" applyBorder="1" applyAlignment="1">
      <alignment horizontal="center" vertical="center" wrapText="1"/>
    </xf>
    <xf numFmtId="4" fontId="31" fillId="24" borderId="11" xfId="48" applyNumberFormat="1" applyFont="1" applyFill="1" applyBorder="1" applyAlignment="1">
      <alignment horizontal="center" vertical="center" wrapText="1"/>
    </xf>
    <xf numFmtId="4" fontId="3" fillId="24" borderId="11" xfId="0" applyNumberFormat="1" applyFont="1" applyFill="1" applyBorder="1" applyAlignment="1">
      <alignment horizontal="center" vertical="center" wrapText="1"/>
    </xf>
    <xf numFmtId="4" fontId="19" fillId="24" borderId="0" xfId="0" applyNumberFormat="1" applyFont="1" applyFill="1" applyAlignment="1">
      <alignment horizontal="center" vertical="center"/>
    </xf>
    <xf numFmtId="4" fontId="29" fillId="24" borderId="12" xfId="0" applyNumberFormat="1" applyFont="1" applyFill="1" applyBorder="1" applyAlignment="1">
      <alignment horizontal="center" vertical="center" wrapText="1"/>
    </xf>
    <xf numFmtId="4" fontId="29" fillId="24" borderId="11" xfId="48" applyNumberFormat="1" applyFont="1" applyFill="1" applyBorder="1" applyAlignment="1">
      <alignment horizontal="center" vertical="center"/>
    </xf>
    <xf numFmtId="4" fontId="30" fillId="24" borderId="11" xfId="48" applyNumberFormat="1" applyFont="1" applyFill="1" applyBorder="1" applyAlignment="1">
      <alignment horizontal="center" vertical="center"/>
    </xf>
    <xf numFmtId="4" fontId="25" fillId="24" borderId="11" xfId="48" applyNumberFormat="1" applyFont="1" applyFill="1" applyBorder="1" applyAlignment="1">
      <alignment horizontal="center" vertical="center"/>
    </xf>
    <xf numFmtId="4" fontId="1" fillId="24" borderId="11" xfId="0" applyNumberFormat="1" applyFont="1" applyFill="1" applyBorder="1" applyAlignment="1">
      <alignment horizontal="center" vertical="center"/>
    </xf>
    <xf numFmtId="4" fontId="19" fillId="24" borderId="17" xfId="0" applyNumberFormat="1" applyFont="1" applyFill="1" applyBorder="1" applyAlignment="1">
      <alignment horizontal="center" vertical="center" wrapText="1"/>
    </xf>
    <xf numFmtId="4" fontId="1" fillId="24" borderId="17" xfId="0" applyNumberFormat="1" applyFont="1" applyFill="1" applyBorder="1" applyAlignment="1">
      <alignment horizontal="center" vertical="center" wrapText="1"/>
    </xf>
    <xf numFmtId="4" fontId="31" fillId="24" borderId="11" xfId="0" applyNumberFormat="1" applyFont="1" applyFill="1" applyBorder="1" applyAlignment="1">
      <alignment horizontal="center" vertical="center"/>
    </xf>
    <xf numFmtId="4" fontId="3" fillId="24" borderId="11" xfId="0" applyNumberFormat="1" applyFont="1" applyFill="1" applyBorder="1" applyAlignment="1">
      <alignment horizontal="center" vertical="center"/>
    </xf>
    <xf numFmtId="0" fontId="29" fillId="24" borderId="0" xfId="0" applyFont="1" applyFill="1"/>
    <xf numFmtId="4" fontId="1" fillId="24" borderId="0" xfId="0" applyNumberFormat="1" applyFont="1" applyFill="1" applyAlignment="1">
      <alignment horizontal="center" vertical="center"/>
    </xf>
    <xf numFmtId="0" fontId="1" fillId="24" borderId="0" xfId="0" applyFont="1" applyFill="1" applyAlignment="1">
      <alignment horizontal="center" vertical="center"/>
    </xf>
    <xf numFmtId="0" fontId="25" fillId="24" borderId="17" xfId="0" applyFont="1" applyFill="1" applyBorder="1" applyAlignment="1">
      <alignment horizontal="left" vertical="center" wrapText="1"/>
    </xf>
    <xf numFmtId="49" fontId="58" fillId="25" borderId="11" xfId="0" applyNumberFormat="1" applyFont="1" applyFill="1" applyBorder="1" applyAlignment="1">
      <alignment horizontal="center" vertical="center" wrapText="1"/>
    </xf>
    <xf numFmtId="0" fontId="58" fillId="25" borderId="11" xfId="0" applyFont="1" applyFill="1" applyBorder="1" applyAlignment="1">
      <alignment horizontal="center" vertical="center" wrapText="1"/>
    </xf>
    <xf numFmtId="0" fontId="58" fillId="25" borderId="11" xfId="0" applyFont="1" applyFill="1" applyBorder="1" applyAlignment="1">
      <alignment vertical="center" wrapText="1"/>
    </xf>
    <xf numFmtId="4" fontId="19" fillId="25" borderId="15" xfId="48" applyNumberFormat="1" applyFont="1" applyFill="1" applyBorder="1" applyAlignment="1">
      <alignment horizontal="center" vertical="center"/>
    </xf>
    <xf numFmtId="4" fontId="46" fillId="25" borderId="15" xfId="48" applyNumberFormat="1" applyFont="1" applyFill="1" applyBorder="1" applyAlignment="1">
      <alignment horizontal="center" vertical="center"/>
    </xf>
    <xf numFmtId="4" fontId="1" fillId="25" borderId="15" xfId="48" applyNumberFormat="1" applyFont="1" applyFill="1" applyBorder="1" applyAlignment="1">
      <alignment horizontal="center" vertical="center"/>
    </xf>
    <xf numFmtId="4" fontId="19" fillId="24" borderId="0" xfId="0" applyNumberFormat="1" applyFont="1" applyFill="1" applyAlignment="1">
      <alignment horizontal="center" vertical="center" wrapText="1"/>
    </xf>
    <xf numFmtId="0" fontId="1" fillId="24" borderId="11" xfId="0" applyFont="1" applyFill="1" applyBorder="1" applyAlignment="1">
      <alignment horizontal="center" vertical="center" wrapText="1"/>
    </xf>
    <xf numFmtId="0" fontId="2" fillId="24" borderId="11" xfId="0" applyFont="1" applyFill="1" applyBorder="1" applyAlignment="1">
      <alignment horizontal="center" vertical="center" wrapText="1"/>
    </xf>
    <xf numFmtId="4" fontId="19" fillId="24" borderId="0" xfId="48" applyNumberFormat="1" applyFont="1" applyFill="1" applyAlignment="1">
      <alignment horizontal="center" vertical="center"/>
    </xf>
    <xf numFmtId="4" fontId="19" fillId="24" borderId="0" xfId="0" applyNumberFormat="1" applyFont="1" applyFill="1"/>
    <xf numFmtId="4" fontId="19" fillId="24" borderId="12" xfId="0" applyNumberFormat="1" applyFont="1" applyFill="1" applyBorder="1" applyAlignment="1">
      <alignment horizontal="center" vertical="center" wrapText="1"/>
    </xf>
    <xf numFmtId="4" fontId="19" fillId="24" borderId="14" xfId="0" applyNumberFormat="1" applyFont="1" applyFill="1" applyBorder="1" applyAlignment="1">
      <alignment horizontal="center" vertical="center" wrapText="1"/>
    </xf>
    <xf numFmtId="0" fontId="25" fillId="24" borderId="0" xfId="0" applyFont="1" applyFill="1" applyAlignment="1">
      <alignment horizontal="center" vertical="center" wrapText="1"/>
    </xf>
    <xf numFmtId="0" fontId="1" fillId="24" borderId="11" xfId="0" applyFont="1" applyFill="1" applyBorder="1" applyAlignment="1">
      <alignment horizontal="center" vertical="center" wrapText="1"/>
    </xf>
    <xf numFmtId="0" fontId="1" fillId="24" borderId="15" xfId="0" applyFont="1" applyFill="1" applyBorder="1" applyAlignment="1">
      <alignment horizontal="center" vertical="center" wrapText="1"/>
    </xf>
    <xf numFmtId="0" fontId="28" fillId="24" borderId="0" xfId="0" applyFont="1" applyFill="1" applyAlignment="1">
      <alignment horizontal="center" vertical="top" wrapText="1"/>
    </xf>
    <xf numFmtId="0" fontId="20" fillId="24" borderId="11" xfId="0" applyFont="1" applyFill="1" applyBorder="1" applyAlignment="1">
      <alignment horizontal="center" vertical="center" wrapText="1"/>
    </xf>
    <xf numFmtId="0" fontId="20" fillId="24" borderId="15" xfId="0" applyFont="1" applyFill="1" applyBorder="1" applyAlignment="1">
      <alignment horizontal="center" vertical="center" wrapText="1"/>
    </xf>
    <xf numFmtId="0" fontId="2" fillId="24" borderId="15" xfId="0" applyFont="1" applyFill="1" applyBorder="1" applyAlignment="1">
      <alignment horizontal="center" vertical="center" wrapText="1"/>
    </xf>
    <xf numFmtId="0" fontId="2" fillId="24" borderId="20" xfId="0" applyFont="1" applyFill="1" applyBorder="1" applyAlignment="1">
      <alignment horizontal="center" vertical="center" wrapText="1"/>
    </xf>
    <xf numFmtId="0" fontId="4" fillId="24" borderId="0" xfId="0" applyFont="1" applyFill="1" applyAlignment="1">
      <alignment horizontal="center" wrapText="1"/>
    </xf>
    <xf numFmtId="49" fontId="42" fillId="24" borderId="0" xfId="0" applyNumberFormat="1" applyFont="1" applyFill="1" applyAlignment="1">
      <alignment horizontal="left" vertical="top" wrapText="1"/>
    </xf>
    <xf numFmtId="0" fontId="3" fillId="24" borderId="11" xfId="0" applyFont="1" applyFill="1" applyBorder="1" applyAlignment="1">
      <alignment horizontal="center" vertical="center" wrapText="1"/>
    </xf>
    <xf numFmtId="0" fontId="3" fillId="24" borderId="15" xfId="0" applyFont="1" applyFill="1" applyBorder="1" applyAlignment="1">
      <alignment horizontal="center" vertical="center" wrapText="1"/>
    </xf>
    <xf numFmtId="0" fontId="19" fillId="24" borderId="0" xfId="0" applyFont="1" applyFill="1" applyAlignment="1">
      <alignment horizontal="left" vertical="top" wrapText="1"/>
    </xf>
    <xf numFmtId="0" fontId="2" fillId="24" borderId="11" xfId="0" applyFont="1" applyFill="1" applyBorder="1" applyAlignment="1">
      <alignment horizontal="center" vertical="center" wrapText="1"/>
    </xf>
    <xf numFmtId="0" fontId="24" fillId="24" borderId="11" xfId="0" applyFont="1" applyFill="1" applyBorder="1" applyAlignment="1">
      <alignment horizontal="center" vertical="center" wrapText="1"/>
    </xf>
    <xf numFmtId="0" fontId="1" fillId="24" borderId="20" xfId="0" applyFont="1" applyFill="1" applyBorder="1" applyAlignment="1">
      <alignment horizontal="center" vertical="center" wrapText="1"/>
    </xf>
    <xf numFmtId="0" fontId="29" fillId="24" borderId="12" xfId="0" applyFont="1" applyFill="1" applyBorder="1" applyAlignment="1">
      <alignment horizontal="center" vertical="center" wrapText="1"/>
    </xf>
    <xf numFmtId="0" fontId="29" fillId="24" borderId="14" xfId="0" applyFont="1" applyFill="1" applyBorder="1" applyAlignment="1">
      <alignment horizontal="center" vertical="center" wrapText="1"/>
    </xf>
    <xf numFmtId="0" fontId="29" fillId="24" borderId="19" xfId="0" applyFont="1" applyFill="1" applyBorder="1" applyAlignment="1">
      <alignment horizontal="center" vertical="center" wrapText="1"/>
    </xf>
    <xf numFmtId="49" fontId="29" fillId="24" borderId="12" xfId="0" applyNumberFormat="1" applyFont="1" applyFill="1" applyBorder="1" applyAlignment="1">
      <alignment horizontal="center" vertical="center" wrapText="1"/>
    </xf>
    <xf numFmtId="49" fontId="29" fillId="24" borderId="14" xfId="0" applyNumberFormat="1" applyFont="1" applyFill="1" applyBorder="1" applyAlignment="1">
      <alignment horizontal="center" vertical="center" wrapText="1"/>
    </xf>
    <xf numFmtId="0" fontId="30" fillId="24" borderId="12" xfId="0" applyFont="1" applyFill="1" applyBorder="1" applyAlignment="1">
      <alignment horizontal="center" vertical="center" wrapText="1"/>
    </xf>
    <xf numFmtId="0" fontId="30" fillId="24" borderId="19" xfId="0" applyFont="1" applyFill="1" applyBorder="1" applyAlignment="1">
      <alignment horizontal="center" vertical="center" wrapText="1"/>
    </xf>
    <xf numFmtId="0" fontId="30" fillId="24" borderId="14" xfId="0" applyFont="1" applyFill="1" applyBorder="1" applyAlignment="1">
      <alignment horizontal="center" vertical="center" wrapText="1"/>
    </xf>
    <xf numFmtId="0" fontId="20" fillId="24" borderId="12" xfId="0" applyFont="1" applyFill="1" applyBorder="1" applyAlignment="1">
      <alignment horizontal="center" vertical="center" wrapText="1"/>
    </xf>
    <xf numFmtId="0" fontId="20" fillId="24" borderId="19" xfId="0" applyFont="1" applyFill="1" applyBorder="1" applyAlignment="1">
      <alignment horizontal="center" vertical="center" wrapText="1"/>
    </xf>
    <xf numFmtId="0" fontId="20" fillId="24" borderId="14" xfId="0" applyFont="1" applyFill="1" applyBorder="1" applyAlignment="1">
      <alignment horizontal="center" vertical="center" wrapText="1"/>
    </xf>
    <xf numFmtId="49" fontId="29" fillId="24" borderId="19" xfId="0" applyNumberFormat="1" applyFont="1" applyFill="1" applyBorder="1" applyAlignment="1">
      <alignment horizontal="center" vertical="center" wrapText="1"/>
    </xf>
    <xf numFmtId="0" fontId="29" fillId="24" borderId="10" xfId="0" applyFont="1" applyFill="1" applyBorder="1" applyAlignment="1">
      <alignment horizontal="center" vertical="center" wrapText="1"/>
    </xf>
    <xf numFmtId="0" fontId="29" fillId="24" borderId="7" xfId="0" applyFont="1" applyFill="1" applyBorder="1" applyAlignment="1">
      <alignment horizontal="center" vertical="center" wrapText="1"/>
    </xf>
    <xf numFmtId="0" fontId="29" fillId="24" borderId="21" xfId="0" applyFont="1" applyFill="1" applyBorder="1" applyAlignment="1">
      <alignment horizontal="center" vertical="center" wrapText="1"/>
    </xf>
    <xf numFmtId="49" fontId="30" fillId="24" borderId="12" xfId="0" applyNumberFormat="1" applyFont="1" applyFill="1" applyBorder="1" applyAlignment="1">
      <alignment horizontal="center" vertical="center" wrapText="1"/>
    </xf>
    <xf numFmtId="49" fontId="30" fillId="24" borderId="19" xfId="0" applyNumberFormat="1" applyFont="1" applyFill="1" applyBorder="1" applyAlignment="1">
      <alignment horizontal="center" vertical="center" wrapText="1"/>
    </xf>
    <xf numFmtId="49" fontId="30" fillId="24" borderId="14" xfId="0" applyNumberFormat="1" applyFont="1" applyFill="1" applyBorder="1" applyAlignment="1">
      <alignment horizontal="center" vertical="center" wrapText="1"/>
    </xf>
    <xf numFmtId="0" fontId="29" fillId="24" borderId="12" xfId="0" applyFont="1" applyFill="1" applyBorder="1" applyAlignment="1">
      <alignment horizontal="center" wrapText="1"/>
    </xf>
    <xf numFmtId="0" fontId="29" fillId="24" borderId="14" xfId="0" applyFont="1" applyFill="1" applyBorder="1" applyAlignment="1">
      <alignment horizontal="center" wrapText="1"/>
    </xf>
    <xf numFmtId="0" fontId="33" fillId="24" borderId="12" xfId="0" applyFont="1" applyFill="1" applyBorder="1" applyAlignment="1">
      <alignment horizontal="center" vertical="center" wrapText="1"/>
    </xf>
    <xf numFmtId="0" fontId="33" fillId="24" borderId="19" xfId="0" applyFont="1" applyFill="1" applyBorder="1" applyAlignment="1">
      <alignment horizontal="center" vertical="center" wrapText="1"/>
    </xf>
    <xf numFmtId="0" fontId="33" fillId="24" borderId="14" xfId="0" applyFont="1" applyFill="1" applyBorder="1" applyAlignment="1">
      <alignment horizontal="center" vertical="center" wrapText="1"/>
    </xf>
    <xf numFmtId="0" fontId="32" fillId="24" borderId="11" xfId="0" applyFont="1" applyFill="1" applyBorder="1" applyAlignment="1">
      <alignment horizontal="center" vertical="center" wrapText="1"/>
    </xf>
    <xf numFmtId="49" fontId="29" fillId="24" borderId="23" xfId="0" applyNumberFormat="1" applyFont="1" applyFill="1" applyBorder="1" applyAlignment="1">
      <alignment horizontal="center" vertical="center" wrapText="1"/>
    </xf>
    <xf numFmtId="49" fontId="29" fillId="24" borderId="24" xfId="0" applyNumberFormat="1" applyFont="1" applyFill="1" applyBorder="1" applyAlignment="1">
      <alignment horizontal="center" vertical="center" wrapText="1"/>
    </xf>
    <xf numFmtId="0" fontId="32" fillId="24" borderId="12" xfId="0" applyFont="1" applyFill="1" applyBorder="1" applyAlignment="1">
      <alignment horizontal="left" vertical="center" wrapText="1"/>
    </xf>
    <xf numFmtId="0" fontId="32" fillId="24" borderId="19" xfId="0" applyFont="1" applyFill="1" applyBorder="1" applyAlignment="1">
      <alignment horizontal="left" vertical="center" wrapText="1"/>
    </xf>
    <xf numFmtId="0" fontId="32" fillId="24" borderId="14" xfId="0" applyFont="1" applyFill="1" applyBorder="1" applyAlignment="1">
      <alignment horizontal="left" vertical="center" wrapText="1"/>
    </xf>
    <xf numFmtId="49" fontId="29" fillId="24" borderId="10" xfId="0" applyNumberFormat="1" applyFont="1" applyFill="1" applyBorder="1" applyAlignment="1">
      <alignment horizontal="left" vertical="center" wrapText="1"/>
    </xf>
    <xf numFmtId="49" fontId="29" fillId="24" borderId="21" xfId="0" applyNumberFormat="1" applyFont="1" applyFill="1" applyBorder="1" applyAlignment="1">
      <alignment horizontal="left" vertical="center" wrapText="1"/>
    </xf>
    <xf numFmtId="0" fontId="20" fillId="24" borderId="10" xfId="0" applyFont="1" applyFill="1" applyBorder="1" applyAlignment="1">
      <alignment horizontal="center" vertical="center" wrapText="1"/>
    </xf>
    <xf numFmtId="0" fontId="20" fillId="24" borderId="7" xfId="0" applyFont="1" applyFill="1" applyBorder="1" applyAlignment="1">
      <alignment horizontal="center" vertical="center" wrapText="1"/>
    </xf>
    <xf numFmtId="0" fontId="20" fillId="24" borderId="21" xfId="0" applyFont="1" applyFill="1" applyBorder="1" applyAlignment="1">
      <alignment horizontal="center" vertical="center" wrapText="1"/>
    </xf>
    <xf numFmtId="0" fontId="32" fillId="24" borderId="11" xfId="0" applyFont="1" applyFill="1" applyBorder="1" applyAlignment="1">
      <alignment horizontal="left" vertical="center" wrapText="1"/>
    </xf>
    <xf numFmtId="0" fontId="29" fillId="24" borderId="0" xfId="0" applyFont="1" applyFill="1" applyAlignment="1">
      <alignment horizontal="right"/>
    </xf>
    <xf numFmtId="0" fontId="4" fillId="24" borderId="0" xfId="0" applyFont="1" applyFill="1" applyAlignment="1">
      <alignment horizontal="right"/>
    </xf>
    <xf numFmtId="0" fontId="33" fillId="24" borderId="11" xfId="0" applyFont="1" applyFill="1" applyBorder="1" applyAlignment="1">
      <alignment horizontal="center" vertical="center" wrapText="1"/>
    </xf>
    <xf numFmtId="0" fontId="20" fillId="24" borderId="8" xfId="0" applyFont="1" applyFill="1" applyBorder="1" applyAlignment="1">
      <alignment horizontal="center" vertical="center" wrapText="1"/>
    </xf>
    <xf numFmtId="0" fontId="20" fillId="24" borderId="22" xfId="0" applyFont="1" applyFill="1" applyBorder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28" fillId="0" borderId="0" xfId="0" applyFont="1" applyAlignment="1">
      <alignment horizontal="center" vertical="top" wrapText="1"/>
    </xf>
    <xf numFmtId="49" fontId="42" fillId="0" borderId="0" xfId="0" applyNumberFormat="1" applyFont="1" applyAlignment="1">
      <alignment horizontal="left" vertical="top" wrapText="1"/>
    </xf>
    <xf numFmtId="0" fontId="19" fillId="0" borderId="0" xfId="0" applyFont="1" applyAlignment="1">
      <alignment horizontal="left" vertical="top" wrapText="1"/>
    </xf>
    <xf numFmtId="0" fontId="2" fillId="0" borderId="15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0" fontId="20" fillId="0" borderId="15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24" fillId="0" borderId="11" xfId="0" applyFont="1" applyBorder="1" applyAlignment="1">
      <alignment horizontal="center" vertical="center" wrapText="1"/>
    </xf>
    <xf numFmtId="0" fontId="29" fillId="26" borderId="12" xfId="0" applyFont="1" applyFill="1" applyBorder="1" applyAlignment="1">
      <alignment horizontal="center" vertical="center" wrapText="1"/>
    </xf>
    <xf numFmtId="0" fontId="29" fillId="26" borderId="14" xfId="0" applyFont="1" applyFill="1" applyBorder="1" applyAlignment="1">
      <alignment horizontal="center" vertical="center" wrapText="1"/>
    </xf>
    <xf numFmtId="0" fontId="30" fillId="27" borderId="12" xfId="0" applyFont="1" applyFill="1" applyBorder="1" applyAlignment="1">
      <alignment horizontal="center" vertical="center" wrapText="1"/>
    </xf>
    <xf numFmtId="0" fontId="30" fillId="27" borderId="19" xfId="0" applyFont="1" applyFill="1" applyBorder="1" applyAlignment="1">
      <alignment horizontal="center" vertical="center" wrapText="1"/>
    </xf>
    <xf numFmtId="0" fontId="30" fillId="27" borderId="14" xfId="0" applyFont="1" applyFill="1" applyBorder="1" applyAlignment="1">
      <alignment horizontal="center" vertical="center" wrapText="1"/>
    </xf>
    <xf numFmtId="0" fontId="29" fillId="27" borderId="12" xfId="0" applyFont="1" applyFill="1" applyBorder="1" applyAlignment="1">
      <alignment horizontal="center" vertical="center" wrapText="1"/>
    </xf>
    <xf numFmtId="0" fontId="29" fillId="27" borderId="19" xfId="0" applyFont="1" applyFill="1" applyBorder="1" applyAlignment="1">
      <alignment horizontal="center" vertical="center" wrapText="1"/>
    </xf>
    <xf numFmtId="0" fontId="29" fillId="27" borderId="14" xfId="0" applyFon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39" fillId="27" borderId="12" xfId="0" applyFont="1" applyFill="1" applyBorder="1" applyAlignment="1">
      <alignment horizontal="center" vertical="center" wrapText="1"/>
    </xf>
    <xf numFmtId="0" fontId="39" fillId="27" borderId="19" xfId="0" applyFont="1" applyFill="1" applyBorder="1" applyAlignment="1">
      <alignment horizontal="center" vertical="center" wrapText="1"/>
    </xf>
    <xf numFmtId="0" fontId="39" fillId="27" borderId="14" xfId="0" applyFont="1" applyFill="1" applyBorder="1" applyAlignment="1">
      <alignment horizontal="center" vertical="center" wrapText="1"/>
    </xf>
    <xf numFmtId="49" fontId="29" fillId="27" borderId="12" xfId="0" applyNumberFormat="1" applyFont="1" applyFill="1" applyBorder="1" applyAlignment="1">
      <alignment horizontal="center" vertical="center" wrapText="1"/>
    </xf>
    <xf numFmtId="49" fontId="29" fillId="27" borderId="14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20" fillId="28" borderId="10" xfId="0" applyFont="1" applyFill="1" applyBorder="1" applyAlignment="1">
      <alignment horizontal="center" vertical="center" wrapText="1"/>
    </xf>
    <xf numFmtId="0" fontId="20" fillId="28" borderId="7" xfId="0" applyFont="1" applyFill="1" applyBorder="1" applyAlignment="1">
      <alignment horizontal="center" vertical="center" wrapText="1"/>
    </xf>
    <xf numFmtId="0" fontId="20" fillId="28" borderId="21" xfId="0" applyFont="1" applyFill="1" applyBorder="1" applyAlignment="1">
      <alignment horizontal="center" vertical="center" wrapText="1"/>
    </xf>
  </cellXfs>
  <cellStyles count="67">
    <cellStyle name="20% - Акцент1" xfId="1" xr:uid="{00000000-0005-0000-0000-000000000000}"/>
    <cellStyle name="20% - Акцент2" xfId="2" xr:uid="{00000000-0005-0000-0000-000001000000}"/>
    <cellStyle name="20% - Акцент3" xfId="3" xr:uid="{00000000-0005-0000-0000-000002000000}"/>
    <cellStyle name="20% - Акцент4" xfId="4" xr:uid="{00000000-0005-0000-0000-000003000000}"/>
    <cellStyle name="20% - Акцент5" xfId="5" xr:uid="{00000000-0005-0000-0000-000004000000}"/>
    <cellStyle name="20% - Акцент6" xfId="6" xr:uid="{00000000-0005-0000-0000-000005000000}"/>
    <cellStyle name="40% - Акцент1" xfId="7" xr:uid="{00000000-0005-0000-0000-000006000000}"/>
    <cellStyle name="40% - Акцент2" xfId="8" xr:uid="{00000000-0005-0000-0000-000007000000}"/>
    <cellStyle name="40% - Акцент3" xfId="9" xr:uid="{00000000-0005-0000-0000-000008000000}"/>
    <cellStyle name="40% - Акцент4" xfId="10" xr:uid="{00000000-0005-0000-0000-000009000000}"/>
    <cellStyle name="40% - Акцент5" xfId="11" xr:uid="{00000000-0005-0000-0000-00000A000000}"/>
    <cellStyle name="40% - Акцент6" xfId="12" xr:uid="{00000000-0005-0000-0000-00000B000000}"/>
    <cellStyle name="60% - Акцент1" xfId="13" xr:uid="{00000000-0005-0000-0000-00000C000000}"/>
    <cellStyle name="60% - Акцент2" xfId="14" xr:uid="{00000000-0005-0000-0000-00000D000000}"/>
    <cellStyle name="60% - Акцент3" xfId="15" xr:uid="{00000000-0005-0000-0000-00000E000000}"/>
    <cellStyle name="60% - Акцент4" xfId="16" xr:uid="{00000000-0005-0000-0000-00000F000000}"/>
    <cellStyle name="60% - Акцент5" xfId="17" xr:uid="{00000000-0005-0000-0000-000010000000}"/>
    <cellStyle name="60% - Акцент6" xfId="18" xr:uid="{00000000-0005-0000-0000-000011000000}"/>
    <cellStyle name="Normal_meresha_07" xfId="19" xr:uid="{00000000-0005-0000-0000-000012000000}"/>
    <cellStyle name="Акцент1" xfId="20" xr:uid="{00000000-0005-0000-0000-000013000000}"/>
    <cellStyle name="Акцент2" xfId="21" xr:uid="{00000000-0005-0000-0000-000014000000}"/>
    <cellStyle name="Акцент3" xfId="22" xr:uid="{00000000-0005-0000-0000-000015000000}"/>
    <cellStyle name="Акцент4" xfId="23" xr:uid="{00000000-0005-0000-0000-000016000000}"/>
    <cellStyle name="Акцент5" xfId="24" xr:uid="{00000000-0005-0000-0000-000017000000}"/>
    <cellStyle name="Акцент6" xfId="25" xr:uid="{00000000-0005-0000-0000-000018000000}"/>
    <cellStyle name="Ввод " xfId="26" xr:uid="{00000000-0005-0000-0000-000019000000}"/>
    <cellStyle name="Вывод" xfId="27" xr:uid="{00000000-0005-0000-0000-00001A000000}"/>
    <cellStyle name="Вычисление" xfId="28" xr:uid="{00000000-0005-0000-0000-00001B000000}"/>
    <cellStyle name="Звичайний" xfId="0" builtinId="0"/>
    <cellStyle name="Звичайний 10" xfId="29" xr:uid="{00000000-0005-0000-0000-00001C000000}"/>
    <cellStyle name="Звичайний 11" xfId="30" xr:uid="{00000000-0005-0000-0000-00001D000000}"/>
    <cellStyle name="Звичайний 12" xfId="31" xr:uid="{00000000-0005-0000-0000-00001E000000}"/>
    <cellStyle name="Звичайний 13" xfId="32" xr:uid="{00000000-0005-0000-0000-00001F000000}"/>
    <cellStyle name="Звичайний 14" xfId="33" xr:uid="{00000000-0005-0000-0000-000020000000}"/>
    <cellStyle name="Звичайний 15" xfId="34" xr:uid="{00000000-0005-0000-0000-000021000000}"/>
    <cellStyle name="Звичайний 16" xfId="35" xr:uid="{00000000-0005-0000-0000-000022000000}"/>
    <cellStyle name="Звичайний 17" xfId="36" xr:uid="{00000000-0005-0000-0000-000023000000}"/>
    <cellStyle name="Звичайний 18" xfId="37" xr:uid="{00000000-0005-0000-0000-000024000000}"/>
    <cellStyle name="Звичайний 19" xfId="38" xr:uid="{00000000-0005-0000-0000-000025000000}"/>
    <cellStyle name="Звичайний 2" xfId="39" xr:uid="{00000000-0005-0000-0000-000026000000}"/>
    <cellStyle name="Звичайний 20" xfId="40" xr:uid="{00000000-0005-0000-0000-000027000000}"/>
    <cellStyle name="Звичайний 3" xfId="41" xr:uid="{00000000-0005-0000-0000-000028000000}"/>
    <cellStyle name="Звичайний 4" xfId="42" xr:uid="{00000000-0005-0000-0000-000029000000}"/>
    <cellStyle name="Звичайний 5" xfId="43" xr:uid="{00000000-0005-0000-0000-00002A000000}"/>
    <cellStyle name="Звичайний 6" xfId="44" xr:uid="{00000000-0005-0000-0000-00002B000000}"/>
    <cellStyle name="Звичайний 7" xfId="45" xr:uid="{00000000-0005-0000-0000-00002C000000}"/>
    <cellStyle name="Звичайний 8" xfId="46" xr:uid="{00000000-0005-0000-0000-00002D000000}"/>
    <cellStyle name="Звичайний 9" xfId="47" xr:uid="{00000000-0005-0000-0000-00002E000000}"/>
    <cellStyle name="Звичайний_Додаток _ 3 зм_ни 4575" xfId="48" xr:uid="{00000000-0005-0000-0000-00002F000000}"/>
    <cellStyle name="Итог" xfId="49" xr:uid="{00000000-0005-0000-0000-000030000000}"/>
    <cellStyle name="Контрольная ячейка" xfId="50" xr:uid="{00000000-0005-0000-0000-000031000000}"/>
    <cellStyle name="Название" xfId="51" xr:uid="{00000000-0005-0000-0000-000032000000}"/>
    <cellStyle name="Нейтральный" xfId="52" xr:uid="{00000000-0005-0000-0000-000033000000}"/>
    <cellStyle name="Обычный 2" xfId="53" xr:uid="{00000000-0005-0000-0000-000035000000}"/>
    <cellStyle name="Обычный 3" xfId="61" xr:uid="{00000000-0005-0000-0000-000036000000}"/>
    <cellStyle name="Открывавшаяся гиперссыл" xfId="62" xr:uid="{00000000-0005-0000-0000-000037000000}"/>
    <cellStyle name="Плохой" xfId="54" xr:uid="{00000000-0005-0000-0000-000038000000}"/>
    <cellStyle name="Пояснение" xfId="55" xr:uid="{00000000-0005-0000-0000-000039000000}"/>
    <cellStyle name="Примечание" xfId="56" xr:uid="{00000000-0005-0000-0000-00003A000000}"/>
    <cellStyle name="Связанная ячейка" xfId="57" xr:uid="{00000000-0005-0000-0000-00003B000000}"/>
    <cellStyle name="Стиль 1" xfId="58" xr:uid="{00000000-0005-0000-0000-00003C000000}"/>
    <cellStyle name="Стиль 1 2" xfId="63" xr:uid="{00000000-0005-0000-0000-00003D000000}"/>
    <cellStyle name="Текст предупреждения" xfId="59" xr:uid="{00000000-0005-0000-0000-00003E000000}"/>
    <cellStyle name="Тысячи [0]_Розподіл (2)" xfId="64" xr:uid="{00000000-0005-0000-0000-00003F000000}"/>
    <cellStyle name="Тысячи_Розподіл (2)" xfId="65" xr:uid="{00000000-0005-0000-0000-000040000000}"/>
    <cellStyle name="Финансовый 2" xfId="66" xr:uid="{00000000-0005-0000-0000-000041000000}"/>
    <cellStyle name="Хороший" xfId="60" xr:uid="{00000000-0005-0000-0000-000042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3"/>
    <pageSetUpPr fitToPage="1"/>
  </sheetPr>
  <dimension ref="A1:Y468"/>
  <sheetViews>
    <sheetView showGridLines="0" tabSelected="1" topLeftCell="B1" zoomScale="90" zoomScaleNormal="90" zoomScaleSheetLayoutView="100" workbookViewId="0">
      <pane xSplit="4" ySplit="12" topLeftCell="M13" activePane="bottomRight" state="frozen"/>
      <selection activeCell="H32" sqref="H32"/>
      <selection pane="topRight" activeCell="H32" sqref="H32"/>
      <selection pane="bottomLeft" activeCell="H32" sqref="H32"/>
      <selection pane="bottomRight" activeCell="O1" sqref="O1:Q1"/>
    </sheetView>
  </sheetViews>
  <sheetFormatPr defaultColWidth="9.19921875" defaultRowHeight="13" x14ac:dyDescent="0.3"/>
  <cols>
    <col min="1" max="1" width="3.796875" style="77" hidden="1" customWidth="1"/>
    <col min="2" max="2" width="12.296875" style="77" customWidth="1"/>
    <col min="3" max="3" width="8" style="77" customWidth="1"/>
    <col min="4" max="4" width="10.296875" style="77" customWidth="1"/>
    <col min="5" max="5" width="50.69921875" style="77" bestFit="1" customWidth="1"/>
    <col min="6" max="6" width="20.796875" style="99" customWidth="1"/>
    <col min="7" max="7" width="21" style="77" customWidth="1"/>
    <col min="8" max="8" width="18.796875" style="77" customWidth="1"/>
    <col min="9" max="9" width="19.5" style="77" customWidth="1"/>
    <col min="10" max="10" width="18.296875" style="77" customWidth="1"/>
    <col min="11" max="11" width="19.796875" style="77" customWidth="1"/>
    <col min="12" max="12" width="18" style="77" customWidth="1"/>
    <col min="13" max="13" width="18.69921875" style="77" customWidth="1"/>
    <col min="14" max="14" width="16.69921875" style="77" customWidth="1"/>
    <col min="15" max="15" width="15.5" style="77" customWidth="1"/>
    <col min="16" max="16" width="20.19921875" style="77" customWidth="1"/>
    <col min="17" max="17" width="20.5" style="99" customWidth="1"/>
    <col min="18" max="18" width="15.19921875" style="77" customWidth="1"/>
    <col min="19" max="19" width="18.5" style="77" bestFit="1" customWidth="1"/>
    <col min="20" max="20" width="12.69921875" style="77" bestFit="1" customWidth="1"/>
    <col min="21" max="21" width="14.69921875" style="77" customWidth="1"/>
    <col min="22" max="22" width="10" style="77" bestFit="1" customWidth="1"/>
    <col min="23" max="23" width="12.69921875" style="77" bestFit="1" customWidth="1"/>
    <col min="24" max="25" width="11.69921875" style="77" bestFit="1" customWidth="1"/>
    <col min="26" max="16384" width="9.19921875" style="77"/>
  </cols>
  <sheetData>
    <row r="1" spans="1:23" ht="58.5" customHeight="1" x14ac:dyDescent="0.35">
      <c r="F1" s="78"/>
      <c r="G1" s="260" t="s">
        <v>646</v>
      </c>
      <c r="H1" s="260"/>
      <c r="I1" s="260"/>
      <c r="J1" s="260"/>
      <c r="K1" s="260"/>
      <c r="L1" s="79"/>
      <c r="M1" s="79"/>
      <c r="N1" s="79"/>
      <c r="O1" s="252" t="s">
        <v>691</v>
      </c>
      <c r="P1" s="252"/>
      <c r="Q1" s="252"/>
    </row>
    <row r="2" spans="1:23" ht="23.25" customHeight="1" x14ac:dyDescent="0.3">
      <c r="B2" s="255"/>
      <c r="C2" s="255"/>
      <c r="D2" s="255"/>
      <c r="E2" s="255"/>
      <c r="F2" s="255"/>
      <c r="G2" s="255"/>
      <c r="H2" s="255"/>
      <c r="I2" s="255"/>
      <c r="J2" s="255"/>
      <c r="K2" s="255"/>
      <c r="L2" s="255"/>
      <c r="M2" s="255"/>
      <c r="N2" s="255"/>
      <c r="O2" s="255"/>
      <c r="P2" s="255"/>
      <c r="Q2" s="255"/>
    </row>
    <row r="3" spans="1:23" ht="12.75" customHeight="1" x14ac:dyDescent="0.3">
      <c r="F3" s="78"/>
      <c r="G3" s="79"/>
      <c r="H3" s="79"/>
      <c r="I3" s="79"/>
      <c r="J3" s="79"/>
      <c r="K3" s="79"/>
      <c r="L3" s="79"/>
      <c r="M3" s="79"/>
      <c r="N3" s="79"/>
      <c r="O3" s="252"/>
      <c r="P3" s="252"/>
      <c r="Q3" s="252"/>
    </row>
    <row r="4" spans="1:23" ht="39.75" customHeight="1" x14ac:dyDescent="0.3">
      <c r="B4" s="255" t="s">
        <v>645</v>
      </c>
      <c r="C4" s="255"/>
      <c r="D4" s="255"/>
      <c r="E4" s="255"/>
      <c r="F4" s="255"/>
      <c r="G4" s="255"/>
      <c r="H4" s="255"/>
      <c r="I4" s="255"/>
      <c r="J4" s="255"/>
      <c r="K4" s="255"/>
      <c r="L4" s="255"/>
      <c r="M4" s="255"/>
      <c r="N4" s="255"/>
      <c r="O4" s="255"/>
      <c r="P4" s="255"/>
      <c r="Q4" s="255"/>
    </row>
    <row r="5" spans="1:23" ht="12" customHeight="1" x14ac:dyDescent="0.3">
      <c r="B5" s="261" t="s">
        <v>537</v>
      </c>
      <c r="C5" s="261"/>
      <c r="D5" s="261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</row>
    <row r="6" spans="1:23" ht="12" customHeight="1" x14ac:dyDescent="0.3">
      <c r="B6" s="264" t="s">
        <v>124</v>
      </c>
      <c r="C6" s="264"/>
      <c r="D6" s="264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</row>
    <row r="7" spans="1:23" ht="17.5" x14ac:dyDescent="0.35">
      <c r="B7" s="81"/>
      <c r="C7" s="82"/>
      <c r="D7" s="82"/>
      <c r="E7" s="82"/>
      <c r="F7" s="83"/>
      <c r="G7" s="82"/>
      <c r="H7" s="84"/>
      <c r="I7" s="82"/>
      <c r="J7" s="82"/>
      <c r="K7" s="85"/>
      <c r="L7" s="85"/>
      <c r="M7" s="86"/>
      <c r="N7" s="86"/>
      <c r="O7" s="86"/>
      <c r="P7" s="86"/>
      <c r="Q7" s="87" t="s">
        <v>8</v>
      </c>
    </row>
    <row r="8" spans="1:23" ht="21.75" customHeight="1" x14ac:dyDescent="0.3">
      <c r="A8" s="88"/>
      <c r="B8" s="258" t="s">
        <v>251</v>
      </c>
      <c r="C8" s="258" t="s">
        <v>133</v>
      </c>
      <c r="D8" s="265" t="s">
        <v>9</v>
      </c>
      <c r="E8" s="253" t="s">
        <v>252</v>
      </c>
      <c r="F8" s="266" t="s">
        <v>195</v>
      </c>
      <c r="G8" s="266"/>
      <c r="H8" s="266"/>
      <c r="I8" s="266"/>
      <c r="J8" s="266"/>
      <c r="K8" s="266" t="s">
        <v>196</v>
      </c>
      <c r="L8" s="266"/>
      <c r="M8" s="266"/>
      <c r="N8" s="266"/>
      <c r="O8" s="266"/>
      <c r="P8" s="266"/>
      <c r="Q8" s="256" t="s">
        <v>197</v>
      </c>
    </row>
    <row r="9" spans="1:23" ht="16.5" customHeight="1" x14ac:dyDescent="0.3">
      <c r="A9" s="89"/>
      <c r="B9" s="259"/>
      <c r="C9" s="259"/>
      <c r="D9" s="265"/>
      <c r="E9" s="253"/>
      <c r="F9" s="253" t="s">
        <v>134</v>
      </c>
      <c r="G9" s="262" t="s">
        <v>198</v>
      </c>
      <c r="H9" s="253" t="s">
        <v>199</v>
      </c>
      <c r="I9" s="253"/>
      <c r="J9" s="262" t="s">
        <v>200</v>
      </c>
      <c r="K9" s="253" t="s">
        <v>134</v>
      </c>
      <c r="L9" s="254" t="s">
        <v>135</v>
      </c>
      <c r="M9" s="262" t="s">
        <v>198</v>
      </c>
      <c r="N9" s="253" t="s">
        <v>199</v>
      </c>
      <c r="O9" s="253"/>
      <c r="P9" s="262" t="s">
        <v>200</v>
      </c>
      <c r="Q9" s="256"/>
    </row>
    <row r="10" spans="1:23" ht="20.25" customHeight="1" x14ac:dyDescent="0.3">
      <c r="A10" s="90"/>
      <c r="B10" s="259"/>
      <c r="C10" s="259"/>
      <c r="D10" s="265"/>
      <c r="E10" s="253"/>
      <c r="F10" s="253"/>
      <c r="G10" s="262"/>
      <c r="H10" s="253" t="s">
        <v>201</v>
      </c>
      <c r="I10" s="253" t="s">
        <v>206</v>
      </c>
      <c r="J10" s="262"/>
      <c r="K10" s="253"/>
      <c r="L10" s="267"/>
      <c r="M10" s="262"/>
      <c r="N10" s="253" t="s">
        <v>201</v>
      </c>
      <c r="O10" s="253" t="s">
        <v>206</v>
      </c>
      <c r="P10" s="262"/>
      <c r="Q10" s="256"/>
      <c r="S10" s="86"/>
      <c r="T10" s="86"/>
      <c r="U10" s="86"/>
    </row>
    <row r="11" spans="1:23" ht="27" customHeight="1" x14ac:dyDescent="0.3">
      <c r="B11" s="259"/>
      <c r="C11" s="259"/>
      <c r="D11" s="258"/>
      <c r="E11" s="254"/>
      <c r="F11" s="254"/>
      <c r="G11" s="263"/>
      <c r="H11" s="254"/>
      <c r="I11" s="254"/>
      <c r="J11" s="263"/>
      <c r="K11" s="254"/>
      <c r="L11" s="267"/>
      <c r="M11" s="263"/>
      <c r="N11" s="254"/>
      <c r="O11" s="254"/>
      <c r="P11" s="263"/>
      <c r="Q11" s="257"/>
    </row>
    <row r="12" spans="1:23" s="86" customFormat="1" ht="13.5" customHeight="1" x14ac:dyDescent="0.3">
      <c r="A12" s="91"/>
      <c r="B12" s="247">
        <v>1</v>
      </c>
      <c r="C12" s="247">
        <v>2</v>
      </c>
      <c r="D12" s="247">
        <v>3</v>
      </c>
      <c r="E12" s="246">
        <v>4</v>
      </c>
      <c r="F12" s="246">
        <v>5</v>
      </c>
      <c r="G12" s="246">
        <v>6</v>
      </c>
      <c r="H12" s="246">
        <v>7</v>
      </c>
      <c r="I12" s="246">
        <v>8</v>
      </c>
      <c r="J12" s="246">
        <v>9</v>
      </c>
      <c r="K12" s="246">
        <v>10</v>
      </c>
      <c r="L12" s="246">
        <v>11</v>
      </c>
      <c r="M12" s="246">
        <v>12</v>
      </c>
      <c r="N12" s="246">
        <v>13</v>
      </c>
      <c r="O12" s="246">
        <v>14</v>
      </c>
      <c r="P12" s="246">
        <v>15</v>
      </c>
      <c r="Q12" s="246">
        <v>16</v>
      </c>
    </row>
    <row r="13" spans="1:23" s="92" customFormat="1" ht="15.75" customHeight="1" x14ac:dyDescent="0.3">
      <c r="B13" s="127" t="s">
        <v>208</v>
      </c>
      <c r="C13" s="268" t="s">
        <v>140</v>
      </c>
      <c r="D13" s="270"/>
      <c r="E13" s="269"/>
      <c r="F13" s="93">
        <v>154629786.09999999</v>
      </c>
      <c r="G13" s="93">
        <v>75222526.099999994</v>
      </c>
      <c r="H13" s="93">
        <v>43278012</v>
      </c>
      <c r="I13" s="93">
        <v>2172883</v>
      </c>
      <c r="J13" s="93">
        <v>79407260</v>
      </c>
      <c r="K13" s="93">
        <v>20491791</v>
      </c>
      <c r="L13" s="93">
        <v>20491791</v>
      </c>
      <c r="M13" s="93">
        <v>0</v>
      </c>
      <c r="N13" s="93">
        <v>0</v>
      </c>
      <c r="O13" s="93">
        <v>0</v>
      </c>
      <c r="P13" s="93">
        <v>20491791</v>
      </c>
      <c r="Q13" s="93">
        <v>175121577.09999999</v>
      </c>
      <c r="S13" s="94"/>
      <c r="T13" s="94"/>
      <c r="U13" s="94"/>
    </row>
    <row r="14" spans="1:23" ht="15" customHeight="1" x14ac:dyDescent="0.3">
      <c r="B14" s="95" t="s">
        <v>207</v>
      </c>
      <c r="C14" s="273" t="s">
        <v>141</v>
      </c>
      <c r="D14" s="274"/>
      <c r="E14" s="275"/>
      <c r="F14" s="123">
        <v>154629786.09999999</v>
      </c>
      <c r="G14" s="97">
        <v>75222526.099999994</v>
      </c>
      <c r="H14" s="97">
        <v>43278012</v>
      </c>
      <c r="I14" s="97">
        <v>2172883</v>
      </c>
      <c r="J14" s="97">
        <v>79407260</v>
      </c>
      <c r="K14" s="123">
        <v>20491791</v>
      </c>
      <c r="L14" s="97">
        <v>20491791</v>
      </c>
      <c r="M14" s="97">
        <v>0</v>
      </c>
      <c r="N14" s="97">
        <v>0</v>
      </c>
      <c r="O14" s="97">
        <v>0</v>
      </c>
      <c r="P14" s="97">
        <v>20491791</v>
      </c>
      <c r="Q14" s="93">
        <v>175121577.09999999</v>
      </c>
      <c r="W14" s="98"/>
    </row>
    <row r="15" spans="1:23" ht="19.5" hidden="1" customHeight="1" x14ac:dyDescent="0.3">
      <c r="A15" s="99"/>
      <c r="B15" s="151" t="s">
        <v>190</v>
      </c>
      <c r="C15" s="151" t="s">
        <v>256</v>
      </c>
      <c r="D15" s="268" t="s">
        <v>257</v>
      </c>
      <c r="E15" s="269"/>
      <c r="F15" s="123">
        <v>59572526</v>
      </c>
      <c r="G15" s="67">
        <v>59572526</v>
      </c>
      <c r="H15" s="123">
        <v>43278012</v>
      </c>
      <c r="I15" s="123">
        <v>2172883</v>
      </c>
      <c r="J15" s="123">
        <v>0</v>
      </c>
      <c r="K15" s="123">
        <v>0</v>
      </c>
      <c r="L15" s="123">
        <v>0</v>
      </c>
      <c r="M15" s="123">
        <v>0</v>
      </c>
      <c r="N15" s="123">
        <v>0</v>
      </c>
      <c r="O15" s="123">
        <v>0</v>
      </c>
      <c r="P15" s="123">
        <v>0</v>
      </c>
      <c r="Q15" s="93">
        <v>59572526</v>
      </c>
    </row>
    <row r="16" spans="1:23" ht="70" hidden="1" x14ac:dyDescent="0.3">
      <c r="B16" s="63" t="s">
        <v>313</v>
      </c>
      <c r="C16" s="64" t="s">
        <v>314</v>
      </c>
      <c r="D16" s="63" t="s">
        <v>475</v>
      </c>
      <c r="E16" s="65" t="s">
        <v>324</v>
      </c>
      <c r="F16" s="123">
        <v>59442091</v>
      </c>
      <c r="G16" s="67">
        <v>59442091</v>
      </c>
      <c r="H16" s="67">
        <v>43278012</v>
      </c>
      <c r="I16" s="67">
        <v>2172883</v>
      </c>
      <c r="J16" s="67">
        <v>0</v>
      </c>
      <c r="K16" s="123">
        <v>0</v>
      </c>
      <c r="L16" s="67">
        <v>0</v>
      </c>
      <c r="M16" s="67">
        <v>0</v>
      </c>
      <c r="N16" s="67">
        <v>0</v>
      </c>
      <c r="O16" s="67">
        <v>0</v>
      </c>
      <c r="P16" s="67">
        <v>0</v>
      </c>
      <c r="Q16" s="123">
        <v>59442091</v>
      </c>
    </row>
    <row r="17" spans="1:25" ht="29.25" hidden="1" customHeight="1" x14ac:dyDescent="0.3">
      <c r="B17" s="63" t="s">
        <v>322</v>
      </c>
      <c r="C17" s="64" t="s">
        <v>278</v>
      </c>
      <c r="D17" s="63" t="s">
        <v>323</v>
      </c>
      <c r="E17" s="65" t="s">
        <v>325</v>
      </c>
      <c r="F17" s="123">
        <v>130435</v>
      </c>
      <c r="G17" s="67">
        <v>130435</v>
      </c>
      <c r="H17" s="67">
        <v>0</v>
      </c>
      <c r="I17" s="67">
        <v>0</v>
      </c>
      <c r="J17" s="67">
        <v>0</v>
      </c>
      <c r="K17" s="123">
        <v>0</v>
      </c>
      <c r="L17" s="67">
        <v>0</v>
      </c>
      <c r="M17" s="67">
        <v>0</v>
      </c>
      <c r="N17" s="67">
        <v>0</v>
      </c>
      <c r="O17" s="67">
        <v>0</v>
      </c>
      <c r="P17" s="67">
        <v>0</v>
      </c>
      <c r="Q17" s="93">
        <v>130435</v>
      </c>
      <c r="S17" s="98"/>
      <c r="W17" s="98"/>
      <c r="X17" s="98"/>
      <c r="Y17" s="98"/>
    </row>
    <row r="18" spans="1:25" ht="17.25" hidden="1" customHeight="1" x14ac:dyDescent="0.3">
      <c r="A18" s="99"/>
      <c r="B18" s="151" t="s">
        <v>191</v>
      </c>
      <c r="C18" s="151" t="s">
        <v>222</v>
      </c>
      <c r="D18" s="271" t="s">
        <v>223</v>
      </c>
      <c r="E18" s="272"/>
      <c r="F18" s="123">
        <v>14000000</v>
      </c>
      <c r="G18" s="67">
        <v>14000000</v>
      </c>
      <c r="H18" s="123">
        <v>0</v>
      </c>
      <c r="I18" s="123">
        <v>0</v>
      </c>
      <c r="J18" s="123">
        <v>0</v>
      </c>
      <c r="K18" s="123">
        <v>0</v>
      </c>
      <c r="L18" s="123">
        <v>0</v>
      </c>
      <c r="M18" s="123">
        <v>0</v>
      </c>
      <c r="N18" s="123">
        <v>0</v>
      </c>
      <c r="O18" s="123">
        <v>0</v>
      </c>
      <c r="P18" s="67">
        <v>0</v>
      </c>
      <c r="Q18" s="93">
        <v>14000000</v>
      </c>
    </row>
    <row r="19" spans="1:25" ht="14" hidden="1" x14ac:dyDescent="0.3">
      <c r="B19" s="63" t="s">
        <v>583</v>
      </c>
      <c r="C19" s="64">
        <v>3240</v>
      </c>
      <c r="D19" s="63"/>
      <c r="E19" s="65" t="s">
        <v>315</v>
      </c>
      <c r="F19" s="123">
        <v>14000000</v>
      </c>
      <c r="G19" s="67">
        <v>14000000</v>
      </c>
      <c r="H19" s="215">
        <v>0</v>
      </c>
      <c r="I19" s="215">
        <v>0</v>
      </c>
      <c r="J19" s="215">
        <v>0</v>
      </c>
      <c r="K19" s="216">
        <v>0</v>
      </c>
      <c r="L19" s="123">
        <v>0</v>
      </c>
      <c r="M19" s="67">
        <v>0</v>
      </c>
      <c r="N19" s="215">
        <v>0</v>
      </c>
      <c r="O19" s="215">
        <v>0</v>
      </c>
      <c r="P19" s="215">
        <v>0</v>
      </c>
      <c r="Q19" s="93">
        <v>14000000</v>
      </c>
    </row>
    <row r="20" spans="1:25" ht="28" hidden="1" x14ac:dyDescent="0.3">
      <c r="B20" s="63" t="s">
        <v>584</v>
      </c>
      <c r="C20" s="64">
        <v>3242</v>
      </c>
      <c r="D20" s="63" t="s">
        <v>586</v>
      </c>
      <c r="E20" s="65" t="s">
        <v>585</v>
      </c>
      <c r="F20" s="123">
        <v>14000000</v>
      </c>
      <c r="G20" s="67">
        <v>14000000</v>
      </c>
      <c r="H20" s="215">
        <v>0</v>
      </c>
      <c r="I20" s="215">
        <v>0</v>
      </c>
      <c r="J20" s="215">
        <v>0</v>
      </c>
      <c r="K20" s="216">
        <v>0</v>
      </c>
      <c r="L20" s="123">
        <v>0</v>
      </c>
      <c r="M20" s="67">
        <v>0</v>
      </c>
      <c r="N20" s="215">
        <v>0</v>
      </c>
      <c r="O20" s="215">
        <v>0</v>
      </c>
      <c r="P20" s="215">
        <v>0</v>
      </c>
      <c r="Q20" s="93">
        <v>14000000</v>
      </c>
      <c r="S20" s="98"/>
    </row>
    <row r="21" spans="1:25" ht="32.5" customHeight="1" x14ac:dyDescent="0.3">
      <c r="A21" s="99"/>
      <c r="B21" s="63" t="s">
        <v>633</v>
      </c>
      <c r="C21" s="64" t="s">
        <v>634</v>
      </c>
      <c r="D21" s="63">
        <v>490</v>
      </c>
      <c r="E21" s="65" t="s">
        <v>267</v>
      </c>
      <c r="F21" s="123">
        <v>0</v>
      </c>
      <c r="G21" s="67">
        <v>0</v>
      </c>
      <c r="H21" s="67">
        <v>0</v>
      </c>
      <c r="I21" s="67">
        <v>0</v>
      </c>
      <c r="J21" s="67">
        <v>0</v>
      </c>
      <c r="K21" s="123">
        <v>20491791</v>
      </c>
      <c r="L21" s="67">
        <v>20491791</v>
      </c>
      <c r="M21" s="67">
        <v>0</v>
      </c>
      <c r="N21" s="67">
        <v>0</v>
      </c>
      <c r="O21" s="67">
        <v>0</v>
      </c>
      <c r="P21" s="67">
        <v>20491791</v>
      </c>
      <c r="Q21" s="93">
        <v>20491791</v>
      </c>
    </row>
    <row r="22" spans="1:25" ht="32.5" hidden="1" customHeight="1" x14ac:dyDescent="0.3">
      <c r="B22" s="63" t="s">
        <v>540</v>
      </c>
      <c r="C22" s="64">
        <v>7680</v>
      </c>
      <c r="D22" s="63" t="s">
        <v>320</v>
      </c>
      <c r="E22" s="65" t="s">
        <v>541</v>
      </c>
      <c r="F22" s="123">
        <v>1650000</v>
      </c>
      <c r="G22" s="67">
        <v>1650000</v>
      </c>
      <c r="H22" s="215">
        <v>0</v>
      </c>
      <c r="I22" s="215">
        <v>0</v>
      </c>
      <c r="J22" s="215">
        <v>0</v>
      </c>
      <c r="K22" s="217">
        <v>0</v>
      </c>
      <c r="L22" s="67">
        <v>0</v>
      </c>
      <c r="M22" s="67">
        <v>0</v>
      </c>
      <c r="N22" s="215">
        <v>0</v>
      </c>
      <c r="O22" s="215">
        <v>0</v>
      </c>
      <c r="P22" s="215">
        <v>0</v>
      </c>
      <c r="Q22" s="93">
        <v>1650000</v>
      </c>
      <c r="S22" s="98"/>
    </row>
    <row r="23" spans="1:25" ht="16.5" customHeight="1" x14ac:dyDescent="0.3">
      <c r="B23" s="151" t="s">
        <v>321</v>
      </c>
      <c r="C23" s="68" t="s">
        <v>316</v>
      </c>
      <c r="D23" s="151"/>
      <c r="E23" s="100" t="s">
        <v>319</v>
      </c>
      <c r="F23" s="123">
        <v>79407260.099999994</v>
      </c>
      <c r="G23" s="123">
        <v>0.10000000149011612</v>
      </c>
      <c r="H23" s="217">
        <v>0</v>
      </c>
      <c r="I23" s="217">
        <v>0</v>
      </c>
      <c r="J23" s="217">
        <v>79407260</v>
      </c>
      <c r="K23" s="123">
        <v>0</v>
      </c>
      <c r="L23" s="123">
        <v>0</v>
      </c>
      <c r="M23" s="123">
        <v>0</v>
      </c>
      <c r="N23" s="217">
        <v>0</v>
      </c>
      <c r="O23" s="217">
        <v>0</v>
      </c>
      <c r="P23" s="217">
        <v>0</v>
      </c>
      <c r="Q23" s="123">
        <v>79407260.099999994</v>
      </c>
    </row>
    <row r="24" spans="1:25" ht="14" x14ac:dyDescent="0.3">
      <c r="B24" s="63" t="s">
        <v>318</v>
      </c>
      <c r="C24" s="64" t="s">
        <v>317</v>
      </c>
      <c r="D24" s="63" t="s">
        <v>455</v>
      </c>
      <c r="E24" s="65" t="s">
        <v>243</v>
      </c>
      <c r="F24" s="123">
        <v>79407260.099999994</v>
      </c>
      <c r="G24" s="67">
        <v>0.10000000149011612</v>
      </c>
      <c r="H24" s="215">
        <v>0</v>
      </c>
      <c r="I24" s="215">
        <v>0</v>
      </c>
      <c r="J24" s="215">
        <v>79407260</v>
      </c>
      <c r="K24" s="123">
        <v>0</v>
      </c>
      <c r="L24" s="67">
        <v>0</v>
      </c>
      <c r="M24" s="67">
        <v>0</v>
      </c>
      <c r="N24" s="67">
        <v>0</v>
      </c>
      <c r="O24" s="67">
        <v>0</v>
      </c>
      <c r="P24" s="67">
        <v>0</v>
      </c>
      <c r="Q24" s="123">
        <v>79407260.099999994</v>
      </c>
    </row>
    <row r="25" spans="1:25" ht="14.25" hidden="1" customHeight="1" x14ac:dyDescent="0.3">
      <c r="A25" s="99"/>
      <c r="B25" s="151" t="s">
        <v>329</v>
      </c>
      <c r="C25" s="268" t="s">
        <v>65</v>
      </c>
      <c r="D25" s="270"/>
      <c r="E25" s="269"/>
      <c r="F25" s="123">
        <v>1793929846.0300002</v>
      </c>
      <c r="G25" s="123">
        <v>1793929846.0300002</v>
      </c>
      <c r="H25" s="123">
        <v>789844097</v>
      </c>
      <c r="I25" s="123">
        <v>110094515.09999999</v>
      </c>
      <c r="J25" s="123">
        <v>0</v>
      </c>
      <c r="K25" s="123">
        <v>319964295</v>
      </c>
      <c r="L25" s="123">
        <v>139171049</v>
      </c>
      <c r="M25" s="123">
        <v>161522255</v>
      </c>
      <c r="N25" s="123">
        <v>22491341</v>
      </c>
      <c r="O25" s="123">
        <v>4437850</v>
      </c>
      <c r="P25" s="123">
        <v>158442040</v>
      </c>
      <c r="Q25" s="123">
        <v>2113894141.0300002</v>
      </c>
    </row>
    <row r="26" spans="1:25" ht="15" hidden="1" customHeight="1" x14ac:dyDescent="0.3">
      <c r="A26" s="99"/>
      <c r="B26" s="95" t="s">
        <v>330</v>
      </c>
      <c r="C26" s="273" t="s">
        <v>65</v>
      </c>
      <c r="D26" s="274"/>
      <c r="E26" s="275"/>
      <c r="F26" s="97">
        <v>1793929846.0300002</v>
      </c>
      <c r="G26" s="97">
        <v>1793929846.0300002</v>
      </c>
      <c r="H26" s="97">
        <v>789844097</v>
      </c>
      <c r="I26" s="97">
        <v>110094515.09999999</v>
      </c>
      <c r="J26" s="97">
        <v>0</v>
      </c>
      <c r="K26" s="123">
        <v>319964295</v>
      </c>
      <c r="L26" s="97">
        <v>139171049</v>
      </c>
      <c r="M26" s="97">
        <v>161522255</v>
      </c>
      <c r="N26" s="97">
        <v>22491341</v>
      </c>
      <c r="O26" s="97">
        <v>4437850</v>
      </c>
      <c r="P26" s="97">
        <v>158442040</v>
      </c>
      <c r="Q26" s="123">
        <v>2113894141.0300002</v>
      </c>
    </row>
    <row r="27" spans="1:25" ht="14" hidden="1" x14ac:dyDescent="0.3">
      <c r="A27" s="99"/>
      <c r="B27" s="151" t="s">
        <v>384</v>
      </c>
      <c r="C27" s="68">
        <v>1000</v>
      </c>
      <c r="D27" s="268" t="s">
        <v>209</v>
      </c>
      <c r="E27" s="269"/>
      <c r="F27" s="123">
        <v>1429887136.0300002</v>
      </c>
      <c r="G27" s="123">
        <v>1429887136.0300002</v>
      </c>
      <c r="H27" s="123">
        <v>642218355</v>
      </c>
      <c r="I27" s="123">
        <v>103179455.09999999</v>
      </c>
      <c r="J27" s="123">
        <v>0</v>
      </c>
      <c r="K27" s="123">
        <v>309742761</v>
      </c>
      <c r="L27" s="123">
        <v>130427915</v>
      </c>
      <c r="M27" s="123">
        <v>160233855</v>
      </c>
      <c r="N27" s="123">
        <v>22381341</v>
      </c>
      <c r="O27" s="123">
        <v>4425150</v>
      </c>
      <c r="P27" s="123">
        <v>149508906</v>
      </c>
      <c r="Q27" s="123">
        <v>1739629897.0300002</v>
      </c>
    </row>
    <row r="28" spans="1:25" ht="14" hidden="1" x14ac:dyDescent="0.3">
      <c r="A28" s="99"/>
      <c r="B28" s="151"/>
      <c r="C28" s="68"/>
      <c r="D28" s="152"/>
      <c r="E28" s="153"/>
      <c r="F28" s="123">
        <v>0</v>
      </c>
      <c r="G28" s="123">
        <v>0</v>
      </c>
      <c r="H28" s="123">
        <v>0</v>
      </c>
      <c r="I28" s="123">
        <v>0</v>
      </c>
      <c r="J28" s="123">
        <v>0</v>
      </c>
      <c r="K28" s="123">
        <v>0</v>
      </c>
      <c r="L28" s="123">
        <v>0</v>
      </c>
      <c r="M28" s="123">
        <v>0</v>
      </c>
      <c r="N28" s="123">
        <v>0</v>
      </c>
      <c r="O28" s="123">
        <v>0</v>
      </c>
      <c r="P28" s="123">
        <v>0</v>
      </c>
      <c r="Q28" s="123">
        <v>0</v>
      </c>
    </row>
    <row r="29" spans="1:25" ht="36" hidden="1" customHeight="1" x14ac:dyDescent="0.3">
      <c r="A29" s="99"/>
      <c r="B29" s="151" t="s">
        <v>350</v>
      </c>
      <c r="C29" s="68">
        <v>1020</v>
      </c>
      <c r="D29" s="151"/>
      <c r="E29" s="100" t="s">
        <v>351</v>
      </c>
      <c r="F29" s="123">
        <v>228450942</v>
      </c>
      <c r="G29" s="123">
        <v>228450942</v>
      </c>
      <c r="H29" s="123">
        <v>109454867</v>
      </c>
      <c r="I29" s="123">
        <v>49360804</v>
      </c>
      <c r="J29" s="123">
        <v>0</v>
      </c>
      <c r="K29" s="123">
        <v>1648281</v>
      </c>
      <c r="L29" s="123">
        <v>836000</v>
      </c>
      <c r="M29" s="123">
        <v>812281</v>
      </c>
      <c r="N29" s="123">
        <v>0</v>
      </c>
      <c r="O29" s="123">
        <v>0</v>
      </c>
      <c r="P29" s="123">
        <v>836000</v>
      </c>
      <c r="Q29" s="123">
        <v>230099223</v>
      </c>
    </row>
    <row r="30" spans="1:25" ht="42" hidden="1" x14ac:dyDescent="0.3">
      <c r="A30" s="99"/>
      <c r="B30" s="63" t="s">
        <v>352</v>
      </c>
      <c r="C30" s="64">
        <v>1021</v>
      </c>
      <c r="D30" s="63" t="s">
        <v>353</v>
      </c>
      <c r="E30" s="65" t="s">
        <v>300</v>
      </c>
      <c r="F30" s="123">
        <v>0</v>
      </c>
      <c r="G30" s="67">
        <v>0</v>
      </c>
      <c r="H30" s="67">
        <v>0</v>
      </c>
      <c r="I30" s="67">
        <v>0</v>
      </c>
      <c r="J30" s="67">
        <v>0</v>
      </c>
      <c r="K30" s="123">
        <v>0</v>
      </c>
      <c r="L30" s="67">
        <v>0</v>
      </c>
      <c r="M30" s="67">
        <v>0</v>
      </c>
      <c r="N30" s="67">
        <v>0</v>
      </c>
      <c r="O30" s="67">
        <v>0</v>
      </c>
      <c r="P30" s="67">
        <v>0</v>
      </c>
      <c r="Q30" s="123">
        <v>0</v>
      </c>
    </row>
    <row r="31" spans="1:25" ht="56" hidden="1" x14ac:dyDescent="0.3">
      <c r="A31" s="99"/>
      <c r="B31" s="63" t="s">
        <v>355</v>
      </c>
      <c r="C31" s="64">
        <v>1022</v>
      </c>
      <c r="D31" s="63" t="s">
        <v>450</v>
      </c>
      <c r="E31" s="65" t="s">
        <v>301</v>
      </c>
      <c r="F31" s="123">
        <v>131573998</v>
      </c>
      <c r="G31" s="67">
        <v>131573998</v>
      </c>
      <c r="H31" s="67">
        <v>67501859</v>
      </c>
      <c r="I31" s="67">
        <v>27526568</v>
      </c>
      <c r="J31" s="67">
        <v>0</v>
      </c>
      <c r="K31" s="123">
        <v>336057</v>
      </c>
      <c r="L31" s="67">
        <v>206000</v>
      </c>
      <c r="M31" s="67">
        <v>130057</v>
      </c>
      <c r="N31" s="67">
        <v>0</v>
      </c>
      <c r="O31" s="67">
        <v>0</v>
      </c>
      <c r="P31" s="67">
        <v>206000</v>
      </c>
      <c r="Q31" s="123">
        <v>131910055</v>
      </c>
    </row>
    <row r="32" spans="1:25" ht="69.75" hidden="1" customHeight="1" x14ac:dyDescent="0.3">
      <c r="A32" s="99"/>
      <c r="B32" s="63" t="s">
        <v>357</v>
      </c>
      <c r="C32" s="64">
        <v>1023</v>
      </c>
      <c r="D32" s="63" t="s">
        <v>450</v>
      </c>
      <c r="E32" s="65" t="s">
        <v>302</v>
      </c>
      <c r="F32" s="123">
        <v>70554811</v>
      </c>
      <c r="G32" s="67">
        <v>70554811</v>
      </c>
      <c r="H32" s="67">
        <v>28023008</v>
      </c>
      <c r="I32" s="67">
        <v>17338660</v>
      </c>
      <c r="J32" s="67">
        <v>0</v>
      </c>
      <c r="K32" s="123">
        <v>1277224</v>
      </c>
      <c r="L32" s="67">
        <v>630000</v>
      </c>
      <c r="M32" s="67">
        <v>647224</v>
      </c>
      <c r="N32" s="67">
        <v>0</v>
      </c>
      <c r="O32" s="67">
        <v>0</v>
      </c>
      <c r="P32" s="67">
        <v>630000</v>
      </c>
      <c r="Q32" s="123">
        <v>71832035</v>
      </c>
    </row>
    <row r="33" spans="1:17" ht="92.25" hidden="1" customHeight="1" x14ac:dyDescent="0.3">
      <c r="A33" s="99"/>
      <c r="B33" s="63" t="s">
        <v>359</v>
      </c>
      <c r="C33" s="64">
        <v>1025</v>
      </c>
      <c r="D33" s="63" t="s">
        <v>448</v>
      </c>
      <c r="E33" s="65" t="s">
        <v>307</v>
      </c>
      <c r="F33" s="123">
        <v>26322133</v>
      </c>
      <c r="G33" s="67">
        <v>26322133</v>
      </c>
      <c r="H33" s="67">
        <v>13930000</v>
      </c>
      <c r="I33" s="67">
        <v>4495576</v>
      </c>
      <c r="J33" s="67">
        <v>0</v>
      </c>
      <c r="K33" s="123">
        <v>35000</v>
      </c>
      <c r="L33" s="67">
        <v>0</v>
      </c>
      <c r="M33" s="67">
        <v>35000</v>
      </c>
      <c r="N33" s="67">
        <v>0</v>
      </c>
      <c r="O33" s="67">
        <v>0</v>
      </c>
      <c r="P33" s="67">
        <v>0</v>
      </c>
      <c r="Q33" s="123">
        <v>26357133</v>
      </c>
    </row>
    <row r="34" spans="1:17" ht="42.75" hidden="1" customHeight="1" x14ac:dyDescent="0.3">
      <c r="A34" s="99"/>
      <c r="B34" s="151" t="s">
        <v>447</v>
      </c>
      <c r="C34" s="68">
        <v>1030</v>
      </c>
      <c r="D34" s="151"/>
      <c r="E34" s="100" t="s">
        <v>361</v>
      </c>
      <c r="F34" s="123">
        <v>226569186</v>
      </c>
      <c r="G34" s="123">
        <v>226569186</v>
      </c>
      <c r="H34" s="123">
        <v>187075682</v>
      </c>
      <c r="I34" s="123">
        <v>0</v>
      </c>
      <c r="J34" s="123">
        <v>0</v>
      </c>
      <c r="K34" s="123">
        <v>0</v>
      </c>
      <c r="L34" s="123">
        <v>0</v>
      </c>
      <c r="M34" s="123">
        <v>0</v>
      </c>
      <c r="N34" s="123">
        <v>0</v>
      </c>
      <c r="O34" s="123">
        <v>0</v>
      </c>
      <c r="P34" s="123">
        <v>0</v>
      </c>
      <c r="Q34" s="123">
        <v>226569186</v>
      </c>
    </row>
    <row r="35" spans="1:17" ht="47.25" hidden="1" customHeight="1" x14ac:dyDescent="0.3">
      <c r="A35" s="99"/>
      <c r="B35" s="63" t="s">
        <v>362</v>
      </c>
      <c r="C35" s="64">
        <v>1031</v>
      </c>
      <c r="D35" s="63" t="s">
        <v>353</v>
      </c>
      <c r="E35" s="65" t="s">
        <v>303</v>
      </c>
      <c r="F35" s="123">
        <v>0</v>
      </c>
      <c r="G35" s="67">
        <v>0</v>
      </c>
      <c r="H35" s="67">
        <v>0</v>
      </c>
      <c r="I35" s="67">
        <v>0</v>
      </c>
      <c r="J35" s="67">
        <v>0</v>
      </c>
      <c r="K35" s="123">
        <v>0</v>
      </c>
      <c r="L35" s="67">
        <v>0</v>
      </c>
      <c r="M35" s="67">
        <v>0</v>
      </c>
      <c r="N35" s="67">
        <v>0</v>
      </c>
      <c r="O35" s="67">
        <v>0</v>
      </c>
      <c r="P35" s="67">
        <v>0</v>
      </c>
      <c r="Q35" s="123">
        <v>0</v>
      </c>
    </row>
    <row r="36" spans="1:17" ht="80.25" hidden="1" customHeight="1" x14ac:dyDescent="0.3">
      <c r="A36" s="99"/>
      <c r="B36" s="63" t="s">
        <v>363</v>
      </c>
      <c r="C36" s="64">
        <v>1032</v>
      </c>
      <c r="D36" s="63" t="s">
        <v>450</v>
      </c>
      <c r="E36" s="65" t="s">
        <v>304</v>
      </c>
      <c r="F36" s="123">
        <v>147289444</v>
      </c>
      <c r="G36" s="67">
        <v>147289444</v>
      </c>
      <c r="H36" s="67">
        <v>121721754</v>
      </c>
      <c r="I36" s="67">
        <v>0</v>
      </c>
      <c r="J36" s="67">
        <v>0</v>
      </c>
      <c r="K36" s="123">
        <v>0</v>
      </c>
      <c r="L36" s="67">
        <v>0</v>
      </c>
      <c r="M36" s="67">
        <v>0</v>
      </c>
      <c r="N36" s="67">
        <v>0</v>
      </c>
      <c r="O36" s="67">
        <v>0</v>
      </c>
      <c r="P36" s="67">
        <v>0</v>
      </c>
      <c r="Q36" s="123">
        <v>147289444</v>
      </c>
    </row>
    <row r="37" spans="1:17" ht="51" hidden="1" customHeight="1" x14ac:dyDescent="0.3">
      <c r="A37" s="99"/>
      <c r="B37" s="63" t="s">
        <v>364</v>
      </c>
      <c r="C37" s="64">
        <v>1033</v>
      </c>
      <c r="D37" s="63" t="s">
        <v>450</v>
      </c>
      <c r="E37" s="65" t="s">
        <v>305</v>
      </c>
      <c r="F37" s="123">
        <v>63616151</v>
      </c>
      <c r="G37" s="67">
        <v>63616151</v>
      </c>
      <c r="H37" s="67">
        <v>52479222</v>
      </c>
      <c r="I37" s="67">
        <v>0</v>
      </c>
      <c r="J37" s="67">
        <v>0</v>
      </c>
      <c r="K37" s="123">
        <v>0</v>
      </c>
      <c r="L37" s="67">
        <v>0</v>
      </c>
      <c r="M37" s="67">
        <v>0</v>
      </c>
      <c r="N37" s="67">
        <v>0</v>
      </c>
      <c r="O37" s="67">
        <v>0</v>
      </c>
      <c r="P37" s="67">
        <v>0</v>
      </c>
      <c r="Q37" s="123">
        <v>63616151</v>
      </c>
    </row>
    <row r="38" spans="1:17" ht="75.75" hidden="1" customHeight="1" x14ac:dyDescent="0.3">
      <c r="A38" s="99"/>
      <c r="B38" s="63" t="s">
        <v>365</v>
      </c>
      <c r="C38" s="64">
        <v>1035</v>
      </c>
      <c r="D38" s="63" t="s">
        <v>450</v>
      </c>
      <c r="E38" s="65" t="s">
        <v>306</v>
      </c>
      <c r="F38" s="123">
        <v>15663591</v>
      </c>
      <c r="G38" s="67">
        <v>15663591</v>
      </c>
      <c r="H38" s="67">
        <v>12874706</v>
      </c>
      <c r="I38" s="67">
        <v>0</v>
      </c>
      <c r="J38" s="67">
        <v>0</v>
      </c>
      <c r="K38" s="123">
        <v>0</v>
      </c>
      <c r="L38" s="67">
        <v>0</v>
      </c>
      <c r="M38" s="67">
        <v>0</v>
      </c>
      <c r="N38" s="67">
        <v>0</v>
      </c>
      <c r="O38" s="67">
        <v>0</v>
      </c>
      <c r="P38" s="67">
        <v>0</v>
      </c>
      <c r="Q38" s="123">
        <v>15663591</v>
      </c>
    </row>
    <row r="39" spans="1:17" ht="63.75" hidden="1" customHeight="1" x14ac:dyDescent="0.3">
      <c r="A39" s="99"/>
      <c r="B39" s="63" t="s">
        <v>532</v>
      </c>
      <c r="C39" s="64">
        <v>1043</v>
      </c>
      <c r="D39" s="63" t="s">
        <v>450</v>
      </c>
      <c r="E39" s="65" t="s">
        <v>358</v>
      </c>
      <c r="F39" s="218">
        <v>0</v>
      </c>
      <c r="G39" s="218">
        <v>0</v>
      </c>
      <c r="H39" s="218">
        <v>0</v>
      </c>
      <c r="I39" s="219">
        <v>0</v>
      </c>
      <c r="J39" s="218">
        <v>0</v>
      </c>
      <c r="K39" s="218">
        <v>0</v>
      </c>
      <c r="L39" s="218">
        <v>0</v>
      </c>
      <c r="M39" s="219">
        <v>0</v>
      </c>
      <c r="N39" s="218">
        <v>0</v>
      </c>
      <c r="O39" s="218">
        <v>0</v>
      </c>
      <c r="P39" s="218">
        <v>0</v>
      </c>
      <c r="Q39" s="123">
        <v>0</v>
      </c>
    </row>
    <row r="40" spans="1:17" ht="57.75" hidden="1" customHeight="1" x14ac:dyDescent="0.3">
      <c r="A40" s="99"/>
      <c r="B40" s="151" t="s">
        <v>333</v>
      </c>
      <c r="C40" s="68">
        <v>1070</v>
      </c>
      <c r="D40" s="68" t="s">
        <v>449</v>
      </c>
      <c r="E40" s="101" t="s">
        <v>366</v>
      </c>
      <c r="F40" s="123">
        <v>36647149</v>
      </c>
      <c r="G40" s="123">
        <v>36647149</v>
      </c>
      <c r="H40" s="123">
        <v>27357100</v>
      </c>
      <c r="I40" s="123">
        <v>2166118</v>
      </c>
      <c r="J40" s="123">
        <v>0</v>
      </c>
      <c r="K40" s="123">
        <v>84000</v>
      </c>
      <c r="L40" s="123">
        <v>0</v>
      </c>
      <c r="M40" s="123">
        <v>84000</v>
      </c>
      <c r="N40" s="123">
        <v>0</v>
      </c>
      <c r="O40" s="123">
        <v>8000</v>
      </c>
      <c r="P40" s="123">
        <v>0</v>
      </c>
      <c r="Q40" s="123">
        <v>36731149</v>
      </c>
    </row>
    <row r="41" spans="1:17" ht="144" hidden="1" customHeight="1" x14ac:dyDescent="0.3">
      <c r="A41" s="99"/>
      <c r="B41" s="63" t="s">
        <v>67</v>
      </c>
      <c r="C41" s="64">
        <v>1060</v>
      </c>
      <c r="D41" s="63" t="s">
        <v>353</v>
      </c>
      <c r="E41" s="65" t="s">
        <v>97</v>
      </c>
      <c r="F41" s="218">
        <v>0</v>
      </c>
      <c r="G41" s="220">
        <v>0</v>
      </c>
      <c r="H41" s="220">
        <v>0</v>
      </c>
      <c r="I41" s="221">
        <v>0</v>
      </c>
      <c r="J41" s="220">
        <v>0</v>
      </c>
      <c r="K41" s="220">
        <v>0</v>
      </c>
      <c r="L41" s="220">
        <v>0</v>
      </c>
      <c r="M41" s="221">
        <v>0</v>
      </c>
      <c r="N41" s="220">
        <v>0</v>
      </c>
      <c r="O41" s="220">
        <v>0</v>
      </c>
      <c r="P41" s="220">
        <v>0</v>
      </c>
      <c r="Q41" s="123">
        <v>0</v>
      </c>
    </row>
    <row r="42" spans="1:17" ht="63.75" hidden="1" customHeight="1" x14ac:dyDescent="0.3">
      <c r="A42" s="99"/>
      <c r="B42" s="63" t="s">
        <v>98</v>
      </c>
      <c r="C42" s="64">
        <v>1062</v>
      </c>
      <c r="D42" s="63" t="s">
        <v>450</v>
      </c>
      <c r="E42" s="65" t="s">
        <v>102</v>
      </c>
      <c r="F42" s="218">
        <v>0</v>
      </c>
      <c r="G42" s="220">
        <v>0</v>
      </c>
      <c r="H42" s="220">
        <v>0</v>
      </c>
      <c r="I42" s="221">
        <v>0</v>
      </c>
      <c r="J42" s="220">
        <v>0</v>
      </c>
      <c r="K42" s="220">
        <v>0</v>
      </c>
      <c r="L42" s="220">
        <v>0</v>
      </c>
      <c r="M42" s="221">
        <v>0</v>
      </c>
      <c r="N42" s="220">
        <v>0</v>
      </c>
      <c r="O42" s="220">
        <v>0</v>
      </c>
      <c r="P42" s="220">
        <v>0</v>
      </c>
      <c r="Q42" s="123">
        <v>0</v>
      </c>
    </row>
    <row r="43" spans="1:17" ht="42" hidden="1" x14ac:dyDescent="0.3">
      <c r="A43" s="99"/>
      <c r="B43" s="63" t="s">
        <v>103</v>
      </c>
      <c r="C43" s="64">
        <v>1063</v>
      </c>
      <c r="D43" s="63" t="s">
        <v>448</v>
      </c>
      <c r="E43" s="65" t="s">
        <v>358</v>
      </c>
      <c r="F43" s="218">
        <v>0</v>
      </c>
      <c r="G43" s="220">
        <v>0</v>
      </c>
      <c r="H43" s="220">
        <v>0</v>
      </c>
      <c r="I43" s="221">
        <v>0</v>
      </c>
      <c r="J43" s="220">
        <v>0</v>
      </c>
      <c r="K43" s="220">
        <v>0</v>
      </c>
      <c r="L43" s="220">
        <v>0</v>
      </c>
      <c r="M43" s="221">
        <v>0</v>
      </c>
      <c r="N43" s="220">
        <v>0</v>
      </c>
      <c r="O43" s="220">
        <v>0</v>
      </c>
      <c r="P43" s="220">
        <v>0</v>
      </c>
      <c r="Q43" s="123">
        <v>0</v>
      </c>
    </row>
    <row r="44" spans="1:17" ht="69" hidden="1" customHeight="1" x14ac:dyDescent="0.3">
      <c r="A44" s="99"/>
      <c r="B44" s="63" t="s">
        <v>104</v>
      </c>
      <c r="C44" s="64">
        <v>1065</v>
      </c>
      <c r="D44" s="63" t="s">
        <v>448</v>
      </c>
      <c r="E44" s="65" t="s">
        <v>360</v>
      </c>
      <c r="F44" s="218">
        <v>0</v>
      </c>
      <c r="G44" s="220">
        <v>0</v>
      </c>
      <c r="H44" s="220">
        <v>0</v>
      </c>
      <c r="I44" s="221">
        <v>0</v>
      </c>
      <c r="J44" s="220">
        <v>0</v>
      </c>
      <c r="K44" s="220">
        <v>0</v>
      </c>
      <c r="L44" s="220">
        <v>0</v>
      </c>
      <c r="M44" s="221">
        <v>0</v>
      </c>
      <c r="N44" s="220">
        <v>0</v>
      </c>
      <c r="O44" s="220">
        <v>0</v>
      </c>
      <c r="P44" s="220">
        <v>0</v>
      </c>
      <c r="Q44" s="123">
        <v>0</v>
      </c>
    </row>
    <row r="45" spans="1:17" ht="51.75" hidden="1" customHeight="1" x14ac:dyDescent="0.3">
      <c r="A45" s="99"/>
      <c r="B45" s="63"/>
      <c r="C45" s="64"/>
      <c r="D45" s="63"/>
      <c r="E45" s="65"/>
      <c r="F45" s="218">
        <v>0</v>
      </c>
      <c r="G45" s="220">
        <v>0</v>
      </c>
      <c r="H45" s="220">
        <v>0</v>
      </c>
      <c r="I45" s="221">
        <v>0</v>
      </c>
      <c r="J45" s="220">
        <v>0</v>
      </c>
      <c r="K45" s="220">
        <v>0</v>
      </c>
      <c r="L45" s="220">
        <v>0</v>
      </c>
      <c r="M45" s="221">
        <v>0</v>
      </c>
      <c r="N45" s="220">
        <v>0</v>
      </c>
      <c r="O45" s="220">
        <v>0</v>
      </c>
      <c r="P45" s="220">
        <v>0</v>
      </c>
      <c r="Q45" s="123">
        <v>0</v>
      </c>
    </row>
    <row r="46" spans="1:17" ht="54" hidden="1" customHeight="1" x14ac:dyDescent="0.3">
      <c r="A46" s="99"/>
      <c r="B46" s="151" t="s">
        <v>334</v>
      </c>
      <c r="C46" s="68">
        <v>1090</v>
      </c>
      <c r="D46" s="68"/>
      <c r="E46" s="101" t="s">
        <v>367</v>
      </c>
      <c r="F46" s="123">
        <v>470781595.62999994</v>
      </c>
      <c r="G46" s="123">
        <v>470781595.62999994</v>
      </c>
      <c r="H46" s="123">
        <v>273198739</v>
      </c>
      <c r="I46" s="123">
        <v>48071958.630000003</v>
      </c>
      <c r="J46" s="123">
        <v>0</v>
      </c>
      <c r="K46" s="123">
        <v>48088346</v>
      </c>
      <c r="L46" s="123">
        <v>3255297</v>
      </c>
      <c r="M46" s="123">
        <v>39883849</v>
      </c>
      <c r="N46" s="123">
        <v>9437781</v>
      </c>
      <c r="O46" s="123">
        <v>2780581</v>
      </c>
      <c r="P46" s="123">
        <v>8204497</v>
      </c>
      <c r="Q46" s="123">
        <v>518869941.62999994</v>
      </c>
    </row>
    <row r="47" spans="1:17" ht="63.75" hidden="1" customHeight="1" x14ac:dyDescent="0.3">
      <c r="A47" s="99"/>
      <c r="B47" s="63" t="s">
        <v>368</v>
      </c>
      <c r="C47" s="64">
        <v>1091</v>
      </c>
      <c r="D47" s="63" t="s">
        <v>451</v>
      </c>
      <c r="E47" s="65" t="s">
        <v>369</v>
      </c>
      <c r="F47" s="123">
        <v>420416842.62999994</v>
      </c>
      <c r="G47" s="67">
        <v>420416842.62999994</v>
      </c>
      <c r="H47" s="67">
        <v>231611390</v>
      </c>
      <c r="I47" s="67">
        <v>48071958.630000003</v>
      </c>
      <c r="J47" s="67">
        <v>0</v>
      </c>
      <c r="K47" s="123">
        <v>48088346</v>
      </c>
      <c r="L47" s="67">
        <v>3255297</v>
      </c>
      <c r="M47" s="67">
        <v>39883849</v>
      </c>
      <c r="N47" s="67">
        <v>9437781</v>
      </c>
      <c r="O47" s="67">
        <v>2780581</v>
      </c>
      <c r="P47" s="67">
        <v>8204497</v>
      </c>
      <c r="Q47" s="123">
        <v>468505188.62999994</v>
      </c>
    </row>
    <row r="48" spans="1:17" ht="65.25" hidden="1" customHeight="1" x14ac:dyDescent="0.3">
      <c r="A48" s="99"/>
      <c r="B48" s="63" t="s">
        <v>370</v>
      </c>
      <c r="C48" s="64">
        <v>1092</v>
      </c>
      <c r="D48" s="63" t="s">
        <v>371</v>
      </c>
      <c r="E48" s="65" t="s">
        <v>372</v>
      </c>
      <c r="F48" s="218">
        <v>50364753</v>
      </c>
      <c r="G48" s="218">
        <v>50364753</v>
      </c>
      <c r="H48" s="218">
        <v>41587349</v>
      </c>
      <c r="I48" s="218">
        <v>0</v>
      </c>
      <c r="J48" s="218">
        <v>0</v>
      </c>
      <c r="K48" s="218">
        <v>0</v>
      </c>
      <c r="L48" s="218">
        <v>0</v>
      </c>
      <c r="M48" s="218">
        <v>0</v>
      </c>
      <c r="N48" s="218">
        <v>0</v>
      </c>
      <c r="O48" s="218">
        <v>0</v>
      </c>
      <c r="P48" s="218">
        <v>0</v>
      </c>
      <c r="Q48" s="123">
        <v>50364753</v>
      </c>
    </row>
    <row r="49" spans="1:17" ht="98" hidden="1" x14ac:dyDescent="0.3">
      <c r="A49" s="99"/>
      <c r="B49" s="63" t="s">
        <v>120</v>
      </c>
      <c r="C49" s="64">
        <v>1094</v>
      </c>
      <c r="D49" s="63" t="s">
        <v>451</v>
      </c>
      <c r="E49" s="65" t="s">
        <v>121</v>
      </c>
      <c r="F49" s="218">
        <v>0</v>
      </c>
      <c r="G49" s="218">
        <v>0</v>
      </c>
      <c r="H49" s="218">
        <v>0</v>
      </c>
      <c r="I49" s="219">
        <v>0</v>
      </c>
      <c r="J49" s="218">
        <v>0</v>
      </c>
      <c r="K49" s="218">
        <v>0</v>
      </c>
      <c r="L49" s="218">
        <v>0</v>
      </c>
      <c r="M49" s="219">
        <v>0</v>
      </c>
      <c r="N49" s="218">
        <v>0</v>
      </c>
      <c r="O49" s="218">
        <v>0</v>
      </c>
      <c r="P49" s="218">
        <v>0</v>
      </c>
      <c r="Q49" s="123">
        <v>0</v>
      </c>
    </row>
    <row r="50" spans="1:17" ht="37.5" hidden="1" customHeight="1" x14ac:dyDescent="0.3">
      <c r="A50" s="99"/>
      <c r="B50" s="151" t="s">
        <v>373</v>
      </c>
      <c r="C50" s="68">
        <v>1100</v>
      </c>
      <c r="D50" s="151"/>
      <c r="E50" s="100" t="s">
        <v>374</v>
      </c>
      <c r="F50" s="123">
        <v>398780390.93000001</v>
      </c>
      <c r="G50" s="123">
        <v>398780390.93000001</v>
      </c>
      <c r="H50" s="123">
        <v>0</v>
      </c>
      <c r="I50" s="123">
        <v>0</v>
      </c>
      <c r="J50" s="123">
        <v>0</v>
      </c>
      <c r="K50" s="123">
        <v>100507162</v>
      </c>
      <c r="L50" s="123">
        <v>776200</v>
      </c>
      <c r="M50" s="123">
        <v>94958962</v>
      </c>
      <c r="N50" s="123">
        <v>0</v>
      </c>
      <c r="O50" s="123">
        <v>0</v>
      </c>
      <c r="P50" s="123">
        <v>5548200</v>
      </c>
      <c r="Q50" s="123">
        <v>499287552.93000001</v>
      </c>
    </row>
    <row r="51" spans="1:17" ht="49.5" hidden="1" customHeight="1" x14ac:dyDescent="0.3">
      <c r="A51" s="99"/>
      <c r="B51" s="63" t="s">
        <v>375</v>
      </c>
      <c r="C51" s="64">
        <v>1101</v>
      </c>
      <c r="D51" s="63" t="s">
        <v>452</v>
      </c>
      <c r="E51" s="65" t="s">
        <v>555</v>
      </c>
      <c r="F51" s="123">
        <v>356616429.93000001</v>
      </c>
      <c r="G51" s="67">
        <v>356616429.93000001</v>
      </c>
      <c r="H51" s="67">
        <v>0</v>
      </c>
      <c r="I51" s="67">
        <v>0</v>
      </c>
      <c r="J51" s="67">
        <v>0</v>
      </c>
      <c r="K51" s="123">
        <v>100507162</v>
      </c>
      <c r="L51" s="67">
        <v>776200</v>
      </c>
      <c r="M51" s="67">
        <v>94958962</v>
      </c>
      <c r="N51" s="67">
        <v>0</v>
      </c>
      <c r="O51" s="67">
        <v>0</v>
      </c>
      <c r="P51" s="67">
        <v>5548200</v>
      </c>
      <c r="Q51" s="123">
        <v>457123591.93000001</v>
      </c>
    </row>
    <row r="52" spans="1:17" ht="45" hidden="1" customHeight="1" x14ac:dyDescent="0.3">
      <c r="A52" s="99"/>
      <c r="B52" s="63" t="s">
        <v>376</v>
      </c>
      <c r="C52" s="64">
        <v>1102</v>
      </c>
      <c r="D52" s="63" t="s">
        <v>377</v>
      </c>
      <c r="E52" s="65" t="s">
        <v>556</v>
      </c>
      <c r="F52" s="123">
        <v>42163961</v>
      </c>
      <c r="G52" s="67">
        <v>42163961</v>
      </c>
      <c r="H52" s="67">
        <v>0</v>
      </c>
      <c r="I52" s="67">
        <v>0</v>
      </c>
      <c r="J52" s="67">
        <v>0</v>
      </c>
      <c r="K52" s="123">
        <v>0</v>
      </c>
      <c r="L52" s="67">
        <v>0</v>
      </c>
      <c r="M52" s="67">
        <v>0</v>
      </c>
      <c r="N52" s="67">
        <v>0</v>
      </c>
      <c r="O52" s="67">
        <v>0</v>
      </c>
      <c r="P52" s="67">
        <v>0</v>
      </c>
      <c r="Q52" s="123">
        <v>42163961</v>
      </c>
    </row>
    <row r="53" spans="1:17" ht="111" hidden="1" customHeight="1" x14ac:dyDescent="0.3">
      <c r="A53" s="99"/>
      <c r="B53" s="63" t="s">
        <v>122</v>
      </c>
      <c r="C53" s="64">
        <v>1104</v>
      </c>
      <c r="D53" s="63" t="s">
        <v>452</v>
      </c>
      <c r="E53" s="65" t="s">
        <v>123</v>
      </c>
      <c r="F53" s="123">
        <v>0</v>
      </c>
      <c r="G53" s="67">
        <v>0</v>
      </c>
      <c r="H53" s="67">
        <v>0</v>
      </c>
      <c r="I53" s="67">
        <v>0</v>
      </c>
      <c r="J53" s="67">
        <v>0</v>
      </c>
      <c r="K53" s="123">
        <v>0</v>
      </c>
      <c r="L53" s="67">
        <v>0</v>
      </c>
      <c r="M53" s="67">
        <v>0</v>
      </c>
      <c r="N53" s="67">
        <v>0</v>
      </c>
      <c r="O53" s="67">
        <v>0</v>
      </c>
      <c r="P53" s="67">
        <v>0</v>
      </c>
      <c r="Q53" s="123">
        <v>0</v>
      </c>
    </row>
    <row r="54" spans="1:17" ht="39" hidden="1" customHeight="1" x14ac:dyDescent="0.3">
      <c r="A54" s="99"/>
      <c r="B54" s="151" t="s">
        <v>335</v>
      </c>
      <c r="C54" s="68">
        <v>1120</v>
      </c>
      <c r="D54" s="151" t="s">
        <v>378</v>
      </c>
      <c r="E54" s="100" t="s">
        <v>379</v>
      </c>
      <c r="F54" s="123">
        <v>41163931.469999999</v>
      </c>
      <c r="G54" s="123">
        <v>41163931.469999999</v>
      </c>
      <c r="H54" s="123">
        <v>30295682</v>
      </c>
      <c r="I54" s="123">
        <v>3248596.47</v>
      </c>
      <c r="J54" s="123">
        <v>0</v>
      </c>
      <c r="K54" s="123">
        <v>12102808</v>
      </c>
      <c r="L54" s="123">
        <v>0</v>
      </c>
      <c r="M54" s="123">
        <v>12102808</v>
      </c>
      <c r="N54" s="123">
        <v>7733150</v>
      </c>
      <c r="O54" s="123">
        <v>1636569</v>
      </c>
      <c r="P54" s="123">
        <v>0</v>
      </c>
      <c r="Q54" s="123">
        <v>53266739.469999999</v>
      </c>
    </row>
    <row r="55" spans="1:17" ht="34.5" hidden="1" customHeight="1" x14ac:dyDescent="0.3">
      <c r="A55" s="99"/>
      <c r="B55" s="151" t="s">
        <v>336</v>
      </c>
      <c r="C55" s="68">
        <v>1140</v>
      </c>
      <c r="D55" s="151"/>
      <c r="E55" s="100" t="s">
        <v>340</v>
      </c>
      <c r="F55" s="123">
        <v>18185028</v>
      </c>
      <c r="G55" s="123">
        <v>18185028</v>
      </c>
      <c r="H55" s="123">
        <v>10969400</v>
      </c>
      <c r="I55" s="123">
        <v>331978</v>
      </c>
      <c r="J55" s="123">
        <v>0</v>
      </c>
      <c r="K55" s="123">
        <v>97000</v>
      </c>
      <c r="L55" s="123">
        <v>92000</v>
      </c>
      <c r="M55" s="123">
        <v>5000</v>
      </c>
      <c r="N55" s="123">
        <v>0</v>
      </c>
      <c r="O55" s="123">
        <v>0</v>
      </c>
      <c r="P55" s="123">
        <v>92000</v>
      </c>
      <c r="Q55" s="123">
        <v>18282028</v>
      </c>
    </row>
    <row r="56" spans="1:17" ht="33" hidden="1" customHeight="1" x14ac:dyDescent="0.3">
      <c r="A56" s="99"/>
      <c r="B56" s="63" t="s">
        <v>380</v>
      </c>
      <c r="C56" s="64">
        <v>1141</v>
      </c>
      <c r="D56" s="63" t="s">
        <v>331</v>
      </c>
      <c r="E56" s="65" t="s">
        <v>588</v>
      </c>
      <c r="F56" s="123">
        <v>13389028</v>
      </c>
      <c r="G56" s="67">
        <v>13389028</v>
      </c>
      <c r="H56" s="67">
        <v>9834400</v>
      </c>
      <c r="I56" s="67">
        <v>331978</v>
      </c>
      <c r="J56" s="67">
        <v>0</v>
      </c>
      <c r="K56" s="123">
        <v>97000</v>
      </c>
      <c r="L56" s="67">
        <v>92000</v>
      </c>
      <c r="M56" s="67">
        <v>5000</v>
      </c>
      <c r="N56" s="67">
        <v>0</v>
      </c>
      <c r="O56" s="67">
        <v>0</v>
      </c>
      <c r="P56" s="67">
        <v>92000</v>
      </c>
      <c r="Q56" s="123">
        <v>13486028</v>
      </c>
    </row>
    <row r="57" spans="1:17" ht="20.25" hidden="1" customHeight="1" x14ac:dyDescent="0.3">
      <c r="A57" s="99"/>
      <c r="B57" s="63" t="s">
        <v>381</v>
      </c>
      <c r="C57" s="64">
        <v>1142</v>
      </c>
      <c r="D57" s="63" t="s">
        <v>331</v>
      </c>
      <c r="E57" s="65" t="s">
        <v>590</v>
      </c>
      <c r="F57" s="123">
        <v>4796000</v>
      </c>
      <c r="G57" s="67">
        <v>4796000</v>
      </c>
      <c r="H57" s="67">
        <v>1135000</v>
      </c>
      <c r="I57" s="67">
        <v>0</v>
      </c>
      <c r="J57" s="67">
        <v>0</v>
      </c>
      <c r="K57" s="123">
        <v>0</v>
      </c>
      <c r="L57" s="67">
        <v>0</v>
      </c>
      <c r="M57" s="67">
        <v>0</v>
      </c>
      <c r="N57" s="67">
        <v>0</v>
      </c>
      <c r="O57" s="67">
        <v>0</v>
      </c>
      <c r="P57" s="67">
        <v>0</v>
      </c>
      <c r="Q57" s="123">
        <v>4796000</v>
      </c>
    </row>
    <row r="58" spans="1:17" ht="42" hidden="1" x14ac:dyDescent="0.3">
      <c r="B58" s="151" t="s">
        <v>660</v>
      </c>
      <c r="C58" s="68">
        <v>1220</v>
      </c>
      <c r="D58" s="151"/>
      <c r="E58" s="100" t="s">
        <v>661</v>
      </c>
      <c r="F58" s="123">
        <v>194600</v>
      </c>
      <c r="G58" s="123">
        <v>194600</v>
      </c>
      <c r="H58" s="123">
        <v>0</v>
      </c>
      <c r="I58" s="123">
        <v>0</v>
      </c>
      <c r="J58" s="123">
        <v>0</v>
      </c>
      <c r="K58" s="123">
        <v>2484400</v>
      </c>
      <c r="L58" s="123">
        <v>2484400</v>
      </c>
      <c r="M58" s="123">
        <v>0</v>
      </c>
      <c r="N58" s="123">
        <v>0</v>
      </c>
      <c r="O58" s="123">
        <v>0</v>
      </c>
      <c r="P58" s="123">
        <v>2484400</v>
      </c>
      <c r="Q58" s="123">
        <v>2679000</v>
      </c>
    </row>
    <row r="59" spans="1:17" ht="70" hidden="1" x14ac:dyDescent="0.3">
      <c r="B59" s="63" t="s">
        <v>662</v>
      </c>
      <c r="C59" s="64">
        <v>1221</v>
      </c>
      <c r="D59" s="63" t="s">
        <v>331</v>
      </c>
      <c r="E59" s="65" t="s">
        <v>664</v>
      </c>
      <c r="F59" s="123">
        <v>0</v>
      </c>
      <c r="G59" s="67">
        <v>0</v>
      </c>
      <c r="H59" s="67">
        <v>0</v>
      </c>
      <c r="I59" s="67">
        <v>0</v>
      </c>
      <c r="J59" s="67">
        <v>0</v>
      </c>
      <c r="K59" s="123">
        <v>0</v>
      </c>
      <c r="L59" s="67">
        <v>0</v>
      </c>
      <c r="M59" s="67">
        <v>0</v>
      </c>
      <c r="N59" s="67">
        <v>0</v>
      </c>
      <c r="O59" s="67">
        <v>0</v>
      </c>
      <c r="P59" s="67">
        <v>0</v>
      </c>
      <c r="Q59" s="123">
        <v>0</v>
      </c>
    </row>
    <row r="60" spans="1:17" ht="56" hidden="1" x14ac:dyDescent="0.3">
      <c r="B60" s="63" t="s">
        <v>663</v>
      </c>
      <c r="C60" s="64">
        <v>1222</v>
      </c>
      <c r="D60" s="63" t="s">
        <v>331</v>
      </c>
      <c r="E60" s="65" t="s">
        <v>665</v>
      </c>
      <c r="F60" s="123">
        <v>194600</v>
      </c>
      <c r="G60" s="67">
        <v>194600</v>
      </c>
      <c r="H60" s="67">
        <v>0</v>
      </c>
      <c r="I60" s="67">
        <v>0</v>
      </c>
      <c r="J60" s="67">
        <v>0</v>
      </c>
      <c r="K60" s="123">
        <v>2484400</v>
      </c>
      <c r="L60" s="67">
        <v>2484400</v>
      </c>
      <c r="M60" s="67">
        <v>0</v>
      </c>
      <c r="N60" s="67">
        <v>0</v>
      </c>
      <c r="O60" s="67">
        <v>0</v>
      </c>
      <c r="P60" s="67">
        <v>2484400</v>
      </c>
      <c r="Q60" s="123">
        <v>2679000</v>
      </c>
    </row>
    <row r="61" spans="1:17" ht="65.25" hidden="1" customHeight="1" x14ac:dyDescent="0.3">
      <c r="B61" s="151" t="s">
        <v>637</v>
      </c>
      <c r="C61" s="68">
        <v>1270</v>
      </c>
      <c r="D61" s="151"/>
      <c r="E61" s="100" t="s">
        <v>640</v>
      </c>
      <c r="F61" s="123">
        <v>0</v>
      </c>
      <c r="G61" s="123">
        <v>0</v>
      </c>
      <c r="H61" s="123">
        <v>0</v>
      </c>
      <c r="I61" s="123">
        <v>0</v>
      </c>
      <c r="J61" s="123">
        <v>0</v>
      </c>
      <c r="K61" s="123">
        <v>0</v>
      </c>
      <c r="L61" s="123">
        <v>0</v>
      </c>
      <c r="M61" s="123">
        <v>0</v>
      </c>
      <c r="N61" s="123">
        <v>0</v>
      </c>
      <c r="O61" s="123">
        <v>0</v>
      </c>
      <c r="P61" s="123">
        <v>0</v>
      </c>
      <c r="Q61" s="123">
        <v>0</v>
      </c>
    </row>
    <row r="62" spans="1:17" ht="67.5" hidden="1" customHeight="1" x14ac:dyDescent="0.3">
      <c r="B62" s="63" t="s">
        <v>638</v>
      </c>
      <c r="C62" s="64">
        <v>1271</v>
      </c>
      <c r="D62" s="63" t="s">
        <v>331</v>
      </c>
      <c r="E62" s="65" t="s">
        <v>639</v>
      </c>
      <c r="F62" s="123">
        <v>0</v>
      </c>
      <c r="G62" s="67">
        <v>0</v>
      </c>
      <c r="H62" s="67">
        <v>0</v>
      </c>
      <c r="I62" s="67">
        <v>0</v>
      </c>
      <c r="J62" s="67">
        <v>0</v>
      </c>
      <c r="K62" s="123">
        <v>0</v>
      </c>
      <c r="L62" s="67">
        <v>0</v>
      </c>
      <c r="M62" s="67">
        <v>0</v>
      </c>
      <c r="N62" s="67">
        <v>0</v>
      </c>
      <c r="O62" s="67">
        <v>0</v>
      </c>
      <c r="P62" s="67">
        <v>0</v>
      </c>
      <c r="Q62" s="123">
        <v>0</v>
      </c>
    </row>
    <row r="63" spans="1:17" ht="60" hidden="1" customHeight="1" x14ac:dyDescent="0.3">
      <c r="A63" s="99"/>
      <c r="B63" s="63" t="s">
        <v>641</v>
      </c>
      <c r="C63" s="64">
        <v>1272</v>
      </c>
      <c r="D63" s="63" t="s">
        <v>331</v>
      </c>
      <c r="E63" s="65" t="s">
        <v>642</v>
      </c>
      <c r="F63" s="123">
        <v>0</v>
      </c>
      <c r="G63" s="67">
        <v>0</v>
      </c>
      <c r="H63" s="67">
        <v>0</v>
      </c>
      <c r="I63" s="67">
        <v>0</v>
      </c>
      <c r="J63" s="67">
        <v>0</v>
      </c>
      <c r="K63" s="123">
        <v>0</v>
      </c>
      <c r="L63" s="67">
        <v>0</v>
      </c>
      <c r="M63" s="67">
        <v>0</v>
      </c>
      <c r="N63" s="67">
        <v>0</v>
      </c>
      <c r="O63" s="67">
        <v>0</v>
      </c>
      <c r="P63" s="67">
        <v>0</v>
      </c>
      <c r="Q63" s="123">
        <v>0</v>
      </c>
    </row>
    <row r="64" spans="1:17" ht="70" hidden="1" x14ac:dyDescent="0.3">
      <c r="B64" s="63" t="s">
        <v>680</v>
      </c>
      <c r="C64" s="64">
        <v>1181</v>
      </c>
      <c r="D64" s="63" t="s">
        <v>331</v>
      </c>
      <c r="E64" s="65" t="s">
        <v>681</v>
      </c>
      <c r="F64" s="123">
        <v>543683</v>
      </c>
      <c r="G64" s="67">
        <v>543683</v>
      </c>
      <c r="H64" s="67">
        <v>0</v>
      </c>
      <c r="I64" s="67">
        <v>0</v>
      </c>
      <c r="J64" s="67">
        <v>0</v>
      </c>
      <c r="K64" s="123">
        <v>191914</v>
      </c>
      <c r="L64" s="67">
        <v>191914</v>
      </c>
      <c r="M64" s="67">
        <v>0</v>
      </c>
      <c r="N64" s="67">
        <v>0</v>
      </c>
      <c r="O64" s="67">
        <v>0</v>
      </c>
      <c r="P64" s="67">
        <v>191914</v>
      </c>
      <c r="Q64" s="123">
        <v>735597</v>
      </c>
    </row>
    <row r="65" spans="1:17" ht="70" hidden="1" x14ac:dyDescent="0.3">
      <c r="B65" s="63" t="s">
        <v>296</v>
      </c>
      <c r="C65" s="64">
        <v>1182</v>
      </c>
      <c r="D65" s="63" t="s">
        <v>331</v>
      </c>
      <c r="E65" s="65" t="s">
        <v>297</v>
      </c>
      <c r="F65" s="123">
        <v>5986200</v>
      </c>
      <c r="G65" s="67">
        <v>5986200</v>
      </c>
      <c r="H65" s="67">
        <v>3866885</v>
      </c>
      <c r="I65" s="67">
        <v>0</v>
      </c>
      <c r="J65" s="67">
        <v>0</v>
      </c>
      <c r="K65" s="123">
        <v>447800</v>
      </c>
      <c r="L65" s="67">
        <v>447800</v>
      </c>
      <c r="M65" s="67">
        <v>0</v>
      </c>
      <c r="N65" s="67">
        <v>0</v>
      </c>
      <c r="O65" s="67">
        <v>0</v>
      </c>
      <c r="P65" s="67">
        <v>447800</v>
      </c>
      <c r="Q65" s="123">
        <v>6434000</v>
      </c>
    </row>
    <row r="66" spans="1:17" ht="28" hidden="1" x14ac:dyDescent="0.3">
      <c r="B66" s="151" t="s">
        <v>684</v>
      </c>
      <c r="C66" s="68">
        <v>1250</v>
      </c>
      <c r="D66" s="195"/>
      <c r="E66" s="101" t="s">
        <v>685</v>
      </c>
      <c r="F66" s="123">
        <v>0</v>
      </c>
      <c r="G66" s="69">
        <v>0</v>
      </c>
      <c r="H66" s="69">
        <v>0</v>
      </c>
      <c r="I66" s="69">
        <v>0</v>
      </c>
      <c r="J66" s="69">
        <v>0</v>
      </c>
      <c r="K66" s="123">
        <v>118333000</v>
      </c>
      <c r="L66" s="69">
        <v>118333000</v>
      </c>
      <c r="M66" s="69">
        <v>0</v>
      </c>
      <c r="N66" s="69">
        <v>0</v>
      </c>
      <c r="O66" s="69">
        <v>0</v>
      </c>
      <c r="P66" s="69">
        <v>118333000</v>
      </c>
      <c r="Q66" s="123">
        <v>118333000</v>
      </c>
    </row>
    <row r="67" spans="1:17" ht="42" hidden="1" x14ac:dyDescent="0.3">
      <c r="B67" s="63" t="s">
        <v>687</v>
      </c>
      <c r="C67" s="64">
        <v>1251</v>
      </c>
      <c r="D67" s="154" t="s">
        <v>331</v>
      </c>
      <c r="E67" s="110" t="s">
        <v>686</v>
      </c>
      <c r="F67" s="123">
        <v>0</v>
      </c>
      <c r="G67" s="69">
        <v>0</v>
      </c>
      <c r="H67" s="123">
        <v>0</v>
      </c>
      <c r="I67" s="123">
        <v>0</v>
      </c>
      <c r="J67" s="123">
        <v>0</v>
      </c>
      <c r="K67" s="123">
        <v>59100000</v>
      </c>
      <c r="L67" s="67">
        <v>59100000</v>
      </c>
      <c r="M67" s="67">
        <v>0</v>
      </c>
      <c r="N67" s="67">
        <v>0</v>
      </c>
      <c r="O67" s="67">
        <v>0</v>
      </c>
      <c r="P67" s="67">
        <v>59100000</v>
      </c>
      <c r="Q67" s="123">
        <v>59100000</v>
      </c>
    </row>
    <row r="68" spans="1:17" ht="42" hidden="1" x14ac:dyDescent="0.3">
      <c r="B68" s="63" t="s">
        <v>688</v>
      </c>
      <c r="C68" s="64">
        <v>1252</v>
      </c>
      <c r="D68" s="154" t="s">
        <v>331</v>
      </c>
      <c r="E68" s="110" t="s">
        <v>689</v>
      </c>
      <c r="F68" s="123">
        <v>0</v>
      </c>
      <c r="G68" s="69">
        <v>0</v>
      </c>
      <c r="H68" s="123">
        <v>0</v>
      </c>
      <c r="I68" s="123">
        <v>0</v>
      </c>
      <c r="J68" s="123">
        <v>0</v>
      </c>
      <c r="K68" s="123">
        <v>59233000</v>
      </c>
      <c r="L68" s="67">
        <v>59233000</v>
      </c>
      <c r="M68" s="67">
        <v>0</v>
      </c>
      <c r="N68" s="67">
        <v>0</v>
      </c>
      <c r="O68" s="67">
        <v>0</v>
      </c>
      <c r="P68" s="67">
        <v>59233000</v>
      </c>
      <c r="Q68" s="123">
        <v>59233000</v>
      </c>
    </row>
    <row r="69" spans="1:17" ht="98" hidden="1" x14ac:dyDescent="0.3">
      <c r="B69" s="151" t="s">
        <v>648</v>
      </c>
      <c r="C69" s="68"/>
      <c r="D69" s="195"/>
      <c r="E69" s="101" t="s">
        <v>651</v>
      </c>
      <c r="F69" s="123">
        <v>2584430</v>
      </c>
      <c r="G69" s="67">
        <v>2584430</v>
      </c>
      <c r="H69" s="67">
        <v>0</v>
      </c>
      <c r="I69" s="67">
        <v>0</v>
      </c>
      <c r="J69" s="67">
        <v>0</v>
      </c>
      <c r="K69" s="123">
        <v>25758050</v>
      </c>
      <c r="L69" s="67">
        <v>4011304</v>
      </c>
      <c r="M69" s="67">
        <v>12386955</v>
      </c>
      <c r="N69" s="67">
        <v>5210410</v>
      </c>
      <c r="O69" s="67">
        <v>0</v>
      </c>
      <c r="P69" s="67">
        <v>13371095</v>
      </c>
      <c r="Q69" s="123">
        <v>28342480</v>
      </c>
    </row>
    <row r="70" spans="1:17" ht="98" hidden="1" x14ac:dyDescent="0.3">
      <c r="B70" s="63" t="s">
        <v>649</v>
      </c>
      <c r="C70" s="64">
        <v>1291</v>
      </c>
      <c r="D70" s="154" t="s">
        <v>331</v>
      </c>
      <c r="E70" s="110" t="s">
        <v>652</v>
      </c>
      <c r="F70" s="123">
        <v>2584430</v>
      </c>
      <c r="G70" s="67">
        <v>2584430</v>
      </c>
      <c r="H70" s="67">
        <v>0</v>
      </c>
      <c r="I70" s="67">
        <v>0</v>
      </c>
      <c r="J70" s="67">
        <v>0</v>
      </c>
      <c r="K70" s="123">
        <v>4011304</v>
      </c>
      <c r="L70" s="67">
        <v>4011304</v>
      </c>
      <c r="M70" s="67">
        <v>0</v>
      </c>
      <c r="N70" s="67">
        <v>0</v>
      </c>
      <c r="O70" s="67">
        <v>0</v>
      </c>
      <c r="P70" s="67">
        <v>4011304</v>
      </c>
      <c r="Q70" s="123">
        <v>6595734</v>
      </c>
    </row>
    <row r="71" spans="1:17" ht="84" hidden="1" x14ac:dyDescent="0.3">
      <c r="B71" s="63" t="s">
        <v>650</v>
      </c>
      <c r="C71" s="64">
        <v>1292</v>
      </c>
      <c r="D71" s="154" t="s">
        <v>331</v>
      </c>
      <c r="E71" s="110" t="s">
        <v>653</v>
      </c>
      <c r="F71" s="123">
        <v>0</v>
      </c>
      <c r="G71" s="67">
        <v>0</v>
      </c>
      <c r="H71" s="67">
        <v>0</v>
      </c>
      <c r="I71" s="67">
        <v>0</v>
      </c>
      <c r="J71" s="67">
        <v>0</v>
      </c>
      <c r="K71" s="123">
        <v>21746746</v>
      </c>
      <c r="L71" s="67">
        <v>0</v>
      </c>
      <c r="M71" s="67">
        <v>12386955</v>
      </c>
      <c r="N71" s="67">
        <v>5210410</v>
      </c>
      <c r="O71" s="67">
        <v>0</v>
      </c>
      <c r="P71" s="67">
        <v>9359791</v>
      </c>
      <c r="Q71" s="123">
        <v>21746746</v>
      </c>
    </row>
    <row r="72" spans="1:17" ht="14" hidden="1" x14ac:dyDescent="0.3">
      <c r="A72" s="99"/>
      <c r="B72" s="151" t="s">
        <v>337</v>
      </c>
      <c r="C72" s="68">
        <v>3000</v>
      </c>
      <c r="D72" s="268" t="s">
        <v>223</v>
      </c>
      <c r="E72" s="269"/>
      <c r="F72" s="123">
        <v>0</v>
      </c>
      <c r="G72" s="123">
        <v>0</v>
      </c>
      <c r="H72" s="123">
        <v>0</v>
      </c>
      <c r="I72" s="123">
        <v>0</v>
      </c>
      <c r="J72" s="123">
        <v>0</v>
      </c>
      <c r="K72" s="123">
        <v>0</v>
      </c>
      <c r="L72" s="123">
        <v>0</v>
      </c>
      <c r="M72" s="123">
        <v>0</v>
      </c>
      <c r="N72" s="123">
        <v>0</v>
      </c>
      <c r="O72" s="123">
        <v>0</v>
      </c>
      <c r="P72" s="123">
        <v>0</v>
      </c>
      <c r="Q72" s="123">
        <v>0</v>
      </c>
    </row>
    <row r="73" spans="1:17" ht="70" hidden="1" x14ac:dyDescent="0.3">
      <c r="B73" s="63" t="s">
        <v>341</v>
      </c>
      <c r="C73" s="64">
        <v>3140</v>
      </c>
      <c r="D73" s="63" t="s">
        <v>453</v>
      </c>
      <c r="E73" s="65" t="s">
        <v>260</v>
      </c>
      <c r="F73" s="123">
        <v>0</v>
      </c>
      <c r="G73" s="67">
        <v>0</v>
      </c>
      <c r="H73" s="67">
        <v>0</v>
      </c>
      <c r="I73" s="67">
        <v>0</v>
      </c>
      <c r="J73" s="67">
        <v>0</v>
      </c>
      <c r="K73" s="123">
        <v>0</v>
      </c>
      <c r="L73" s="67">
        <v>0</v>
      </c>
      <c r="M73" s="67">
        <v>0</v>
      </c>
      <c r="N73" s="67">
        <v>0</v>
      </c>
      <c r="O73" s="67">
        <v>0</v>
      </c>
      <c r="P73" s="67">
        <v>0</v>
      </c>
      <c r="Q73" s="123">
        <v>0</v>
      </c>
    </row>
    <row r="74" spans="1:17" ht="20.25" hidden="1" customHeight="1" x14ac:dyDescent="0.3">
      <c r="B74" s="151" t="s">
        <v>338</v>
      </c>
      <c r="C74" s="68">
        <v>4000</v>
      </c>
      <c r="D74" s="268" t="s">
        <v>221</v>
      </c>
      <c r="E74" s="269"/>
      <c r="F74" s="123">
        <v>172045511</v>
      </c>
      <c r="G74" s="123">
        <v>172045511</v>
      </c>
      <c r="H74" s="123">
        <v>65041300</v>
      </c>
      <c r="I74" s="123">
        <v>5425424</v>
      </c>
      <c r="J74" s="123">
        <v>0</v>
      </c>
      <c r="K74" s="123">
        <v>2679400</v>
      </c>
      <c r="L74" s="123">
        <v>1519000</v>
      </c>
      <c r="M74" s="123">
        <v>970400</v>
      </c>
      <c r="N74" s="123">
        <v>0</v>
      </c>
      <c r="O74" s="123">
        <v>12700</v>
      </c>
      <c r="P74" s="123">
        <v>1709000</v>
      </c>
      <c r="Q74" s="123">
        <v>174724911</v>
      </c>
    </row>
    <row r="75" spans="1:17" ht="14" hidden="1" x14ac:dyDescent="0.3">
      <c r="B75" s="63" t="s">
        <v>76</v>
      </c>
      <c r="C75" s="64">
        <v>4010</v>
      </c>
      <c r="D75" s="63" t="s">
        <v>77</v>
      </c>
      <c r="E75" s="65" t="s">
        <v>78</v>
      </c>
      <c r="F75" s="123">
        <v>41896600</v>
      </c>
      <c r="G75" s="67">
        <v>41896600</v>
      </c>
      <c r="H75" s="67">
        <v>0</v>
      </c>
      <c r="I75" s="67">
        <v>0</v>
      </c>
      <c r="J75" s="67">
        <v>0</v>
      </c>
      <c r="K75" s="123">
        <v>0</v>
      </c>
      <c r="L75" s="67">
        <v>0</v>
      </c>
      <c r="M75" s="67">
        <v>0</v>
      </c>
      <c r="N75" s="67">
        <v>0</v>
      </c>
      <c r="O75" s="67">
        <v>0</v>
      </c>
      <c r="P75" s="67">
        <v>0</v>
      </c>
      <c r="Q75" s="123">
        <v>41896600</v>
      </c>
    </row>
    <row r="76" spans="1:17" ht="42" hidden="1" x14ac:dyDescent="0.3">
      <c r="B76" s="63" t="s">
        <v>500</v>
      </c>
      <c r="C76" s="64">
        <v>4020</v>
      </c>
      <c r="D76" s="63" t="s">
        <v>472</v>
      </c>
      <c r="E76" s="65" t="s">
        <v>478</v>
      </c>
      <c r="F76" s="123">
        <v>30200000</v>
      </c>
      <c r="G76" s="67">
        <v>30200000</v>
      </c>
      <c r="H76" s="67">
        <v>0</v>
      </c>
      <c r="I76" s="67">
        <v>0</v>
      </c>
      <c r="J76" s="67">
        <v>0</v>
      </c>
      <c r="K76" s="123">
        <v>0</v>
      </c>
      <c r="L76" s="67">
        <v>0</v>
      </c>
      <c r="M76" s="67">
        <v>0</v>
      </c>
      <c r="N76" s="67">
        <v>0</v>
      </c>
      <c r="O76" s="67">
        <v>0</v>
      </c>
      <c r="P76" s="67">
        <v>0</v>
      </c>
      <c r="Q76" s="123">
        <v>30200000</v>
      </c>
    </row>
    <row r="77" spans="1:17" ht="23.25" hidden="1" customHeight="1" x14ac:dyDescent="0.3">
      <c r="B77" s="63" t="s">
        <v>501</v>
      </c>
      <c r="C77" s="64">
        <v>4030</v>
      </c>
      <c r="D77" s="63" t="s">
        <v>473</v>
      </c>
      <c r="E77" s="65" t="s">
        <v>409</v>
      </c>
      <c r="F77" s="123">
        <v>46086600</v>
      </c>
      <c r="G77" s="67">
        <v>46086600</v>
      </c>
      <c r="H77" s="67">
        <v>33598000</v>
      </c>
      <c r="I77" s="67">
        <v>2557220</v>
      </c>
      <c r="J77" s="67">
        <v>0</v>
      </c>
      <c r="K77" s="123">
        <v>1550000</v>
      </c>
      <c r="L77" s="67">
        <v>1285000</v>
      </c>
      <c r="M77" s="67">
        <v>265000</v>
      </c>
      <c r="N77" s="67">
        <v>0</v>
      </c>
      <c r="O77" s="67">
        <v>0</v>
      </c>
      <c r="P77" s="67">
        <v>1285000</v>
      </c>
      <c r="Q77" s="123">
        <v>47636600</v>
      </c>
    </row>
    <row r="78" spans="1:17" ht="24.75" hidden="1" customHeight="1" x14ac:dyDescent="0.3">
      <c r="B78" s="63" t="s">
        <v>502</v>
      </c>
      <c r="C78" s="64">
        <v>4040</v>
      </c>
      <c r="D78" s="63" t="s">
        <v>473</v>
      </c>
      <c r="E78" s="65" t="s">
        <v>479</v>
      </c>
      <c r="F78" s="123">
        <v>36236400</v>
      </c>
      <c r="G78" s="67">
        <v>36236400</v>
      </c>
      <c r="H78" s="67">
        <v>20991930</v>
      </c>
      <c r="I78" s="67">
        <v>2298195</v>
      </c>
      <c r="J78" s="67">
        <v>0</v>
      </c>
      <c r="K78" s="123">
        <v>593400</v>
      </c>
      <c r="L78" s="67">
        <v>0</v>
      </c>
      <c r="M78" s="67">
        <v>543400</v>
      </c>
      <c r="N78" s="67">
        <v>0</v>
      </c>
      <c r="O78" s="67">
        <v>12700</v>
      </c>
      <c r="P78" s="67">
        <v>50000</v>
      </c>
      <c r="Q78" s="123">
        <v>36829800</v>
      </c>
    </row>
    <row r="79" spans="1:17" ht="21.75" hidden="1" customHeight="1" x14ac:dyDescent="0.3">
      <c r="B79" s="63" t="s">
        <v>79</v>
      </c>
      <c r="C79" s="64">
        <v>4050</v>
      </c>
      <c r="D79" s="63" t="s">
        <v>80</v>
      </c>
      <c r="E79" s="65" t="s">
        <v>81</v>
      </c>
      <c r="F79" s="123">
        <v>3536600</v>
      </c>
      <c r="G79" s="67">
        <v>3536600</v>
      </c>
      <c r="H79" s="67">
        <v>2859153</v>
      </c>
      <c r="I79" s="67">
        <v>54098</v>
      </c>
      <c r="J79" s="67">
        <v>0</v>
      </c>
      <c r="K79" s="123">
        <v>300000</v>
      </c>
      <c r="L79" s="67">
        <v>0</v>
      </c>
      <c r="M79" s="67">
        <v>160000</v>
      </c>
      <c r="N79" s="67">
        <v>0</v>
      </c>
      <c r="O79" s="67">
        <v>0</v>
      </c>
      <c r="P79" s="67">
        <v>140000</v>
      </c>
      <c r="Q79" s="123">
        <v>3836600</v>
      </c>
    </row>
    <row r="80" spans="1:17" ht="42" hidden="1" x14ac:dyDescent="0.3">
      <c r="B80" s="63" t="s">
        <v>342</v>
      </c>
      <c r="C80" s="64">
        <v>4060</v>
      </c>
      <c r="D80" s="63" t="s">
        <v>454</v>
      </c>
      <c r="E80" s="102" t="s">
        <v>343</v>
      </c>
      <c r="F80" s="123">
        <v>0</v>
      </c>
      <c r="G80" s="67">
        <v>0</v>
      </c>
      <c r="H80" s="67">
        <v>0</v>
      </c>
      <c r="I80" s="67">
        <v>0</v>
      </c>
      <c r="J80" s="123">
        <v>0</v>
      </c>
      <c r="K80" s="123">
        <v>0</v>
      </c>
      <c r="L80" s="123">
        <v>0</v>
      </c>
      <c r="M80" s="123">
        <v>0</v>
      </c>
      <c r="N80" s="123">
        <v>0</v>
      </c>
      <c r="O80" s="123">
        <v>0</v>
      </c>
      <c r="P80" s="123">
        <v>0</v>
      </c>
      <c r="Q80" s="123">
        <v>0</v>
      </c>
    </row>
    <row r="81" spans="2:17" ht="32.25" hidden="1" customHeight="1" x14ac:dyDescent="0.3">
      <c r="B81" s="151" t="s">
        <v>280</v>
      </c>
      <c r="C81" s="126">
        <v>4080</v>
      </c>
      <c r="D81" s="177"/>
      <c r="E81" s="126" t="s">
        <v>480</v>
      </c>
      <c r="F81" s="222">
        <v>14089311</v>
      </c>
      <c r="G81" s="245">
        <v>14089311</v>
      </c>
      <c r="H81" s="222">
        <v>7592217</v>
      </c>
      <c r="I81" s="222">
        <v>515911</v>
      </c>
      <c r="J81" s="222">
        <v>0</v>
      </c>
      <c r="K81" s="222">
        <v>236000</v>
      </c>
      <c r="L81" s="222">
        <v>234000</v>
      </c>
      <c r="M81" s="222">
        <v>2000</v>
      </c>
      <c r="N81" s="222">
        <v>0</v>
      </c>
      <c r="O81" s="222">
        <v>0</v>
      </c>
      <c r="P81" s="222">
        <v>234000</v>
      </c>
      <c r="Q81" s="222">
        <v>14325311</v>
      </c>
    </row>
    <row r="82" spans="2:17" ht="28" hidden="1" x14ac:dyDescent="0.3">
      <c r="B82" s="63" t="s">
        <v>281</v>
      </c>
      <c r="C82" s="64">
        <v>4081</v>
      </c>
      <c r="D82" s="63" t="s">
        <v>474</v>
      </c>
      <c r="E82" s="65" t="s">
        <v>604</v>
      </c>
      <c r="F82" s="123">
        <v>12298311</v>
      </c>
      <c r="G82" s="67">
        <v>12298311</v>
      </c>
      <c r="H82" s="67">
        <v>7592217</v>
      </c>
      <c r="I82" s="67">
        <v>515911</v>
      </c>
      <c r="J82" s="67">
        <v>0</v>
      </c>
      <c r="K82" s="123">
        <v>236000</v>
      </c>
      <c r="L82" s="67">
        <v>234000</v>
      </c>
      <c r="M82" s="67">
        <v>2000</v>
      </c>
      <c r="N82" s="67">
        <v>0</v>
      </c>
      <c r="O82" s="67">
        <v>0</v>
      </c>
      <c r="P82" s="67">
        <v>234000</v>
      </c>
      <c r="Q82" s="123">
        <v>12534311</v>
      </c>
    </row>
    <row r="83" spans="2:17" ht="27.75" hidden="1" customHeight="1" x14ac:dyDescent="0.3">
      <c r="B83" s="63" t="s">
        <v>66</v>
      </c>
      <c r="C83" s="64">
        <v>4082</v>
      </c>
      <c r="D83" s="63" t="s">
        <v>474</v>
      </c>
      <c r="E83" s="65" t="s">
        <v>605</v>
      </c>
      <c r="F83" s="123">
        <v>1791000</v>
      </c>
      <c r="G83" s="67">
        <v>1791000</v>
      </c>
      <c r="H83" s="67">
        <v>0</v>
      </c>
      <c r="I83" s="67">
        <v>0</v>
      </c>
      <c r="J83" s="67">
        <v>0</v>
      </c>
      <c r="K83" s="123">
        <v>0</v>
      </c>
      <c r="L83" s="67">
        <v>0</v>
      </c>
      <c r="M83" s="67">
        <v>0</v>
      </c>
      <c r="N83" s="67">
        <v>0</v>
      </c>
      <c r="O83" s="67">
        <v>0</v>
      </c>
      <c r="P83" s="67">
        <v>0</v>
      </c>
      <c r="Q83" s="123">
        <v>1791000</v>
      </c>
    </row>
    <row r="84" spans="2:17" ht="18.75" hidden="1" customHeight="1" x14ac:dyDescent="0.3">
      <c r="B84" s="151" t="s">
        <v>282</v>
      </c>
      <c r="C84" s="68">
        <v>5000</v>
      </c>
      <c r="D84" s="268" t="s">
        <v>240</v>
      </c>
      <c r="E84" s="269"/>
      <c r="F84" s="123">
        <v>191997199</v>
      </c>
      <c r="G84" s="123">
        <v>191997199</v>
      </c>
      <c r="H84" s="123">
        <v>82584442</v>
      </c>
      <c r="I84" s="123">
        <v>1489636</v>
      </c>
      <c r="J84" s="123">
        <v>0</v>
      </c>
      <c r="K84" s="123">
        <v>7542134</v>
      </c>
      <c r="L84" s="123">
        <v>7224134</v>
      </c>
      <c r="M84" s="123">
        <v>318000</v>
      </c>
      <c r="N84" s="123">
        <v>110000</v>
      </c>
      <c r="O84" s="123">
        <v>0</v>
      </c>
      <c r="P84" s="123">
        <v>7224134</v>
      </c>
      <c r="Q84" s="123">
        <v>199539333</v>
      </c>
    </row>
    <row r="85" spans="2:17" ht="21" hidden="1" customHeight="1" x14ac:dyDescent="0.3">
      <c r="B85" s="151" t="s">
        <v>283</v>
      </c>
      <c r="C85" s="68">
        <v>5010</v>
      </c>
      <c r="D85" s="268" t="s">
        <v>233</v>
      </c>
      <c r="E85" s="269"/>
      <c r="F85" s="123">
        <v>13114403</v>
      </c>
      <c r="G85" s="123">
        <v>13114403</v>
      </c>
      <c r="H85" s="123">
        <v>0</v>
      </c>
      <c r="I85" s="123">
        <v>0</v>
      </c>
      <c r="J85" s="123">
        <v>0</v>
      </c>
      <c r="K85" s="123">
        <v>0</v>
      </c>
      <c r="L85" s="123">
        <v>0</v>
      </c>
      <c r="M85" s="123">
        <v>0</v>
      </c>
      <c r="N85" s="123">
        <v>0</v>
      </c>
      <c r="O85" s="123">
        <v>0</v>
      </c>
      <c r="P85" s="123">
        <v>0</v>
      </c>
      <c r="Q85" s="123">
        <v>13114403</v>
      </c>
    </row>
    <row r="86" spans="2:17" ht="34.5" hidden="1" customHeight="1" x14ac:dyDescent="0.3">
      <c r="B86" s="63" t="s">
        <v>284</v>
      </c>
      <c r="C86" s="64">
        <v>5011</v>
      </c>
      <c r="D86" s="63" t="s">
        <v>476</v>
      </c>
      <c r="E86" s="65" t="s">
        <v>234</v>
      </c>
      <c r="F86" s="123">
        <v>12014403</v>
      </c>
      <c r="G86" s="67">
        <v>12014403</v>
      </c>
      <c r="H86" s="67">
        <v>0</v>
      </c>
      <c r="I86" s="67">
        <v>0</v>
      </c>
      <c r="J86" s="67">
        <v>0</v>
      </c>
      <c r="K86" s="123">
        <v>0</v>
      </c>
      <c r="L86" s="67">
        <v>0</v>
      </c>
      <c r="M86" s="67">
        <v>0</v>
      </c>
      <c r="N86" s="67">
        <v>0</v>
      </c>
      <c r="O86" s="67">
        <v>0</v>
      </c>
      <c r="P86" s="67">
        <v>0</v>
      </c>
      <c r="Q86" s="123">
        <v>12014403</v>
      </c>
    </row>
    <row r="87" spans="2:17" ht="40.5" hidden="1" customHeight="1" x14ac:dyDescent="0.3">
      <c r="B87" s="63" t="s">
        <v>285</v>
      </c>
      <c r="C87" s="64">
        <v>5012</v>
      </c>
      <c r="D87" s="63" t="s">
        <v>476</v>
      </c>
      <c r="E87" s="65" t="s">
        <v>235</v>
      </c>
      <c r="F87" s="123">
        <v>1100000</v>
      </c>
      <c r="G87" s="67">
        <v>1100000</v>
      </c>
      <c r="H87" s="67">
        <v>0</v>
      </c>
      <c r="I87" s="67">
        <v>0</v>
      </c>
      <c r="J87" s="67">
        <v>0</v>
      </c>
      <c r="K87" s="123">
        <v>0</v>
      </c>
      <c r="L87" s="67">
        <v>0</v>
      </c>
      <c r="M87" s="67">
        <v>0</v>
      </c>
      <c r="N87" s="67">
        <v>0</v>
      </c>
      <c r="O87" s="67">
        <v>0</v>
      </c>
      <c r="P87" s="67">
        <v>0</v>
      </c>
      <c r="Q87" s="123">
        <v>1100000</v>
      </c>
    </row>
    <row r="88" spans="2:17" ht="33" hidden="1" customHeight="1" x14ac:dyDescent="0.3">
      <c r="B88" s="151" t="s">
        <v>286</v>
      </c>
      <c r="C88" s="68">
        <v>5020</v>
      </c>
      <c r="D88" s="268" t="s">
        <v>1</v>
      </c>
      <c r="E88" s="269"/>
      <c r="F88" s="123">
        <v>14463500</v>
      </c>
      <c r="G88" s="123">
        <v>14463500</v>
      </c>
      <c r="H88" s="123">
        <v>10575042</v>
      </c>
      <c r="I88" s="123">
        <v>56664</v>
      </c>
      <c r="J88" s="123">
        <v>0</v>
      </c>
      <c r="K88" s="123">
        <v>2811138</v>
      </c>
      <c r="L88" s="123">
        <v>2811138</v>
      </c>
      <c r="M88" s="123">
        <v>0</v>
      </c>
      <c r="N88" s="123">
        <v>0</v>
      </c>
      <c r="O88" s="123">
        <v>0</v>
      </c>
      <c r="P88" s="123">
        <v>2811138</v>
      </c>
      <c r="Q88" s="123">
        <v>17274638</v>
      </c>
    </row>
    <row r="89" spans="2:17" ht="28" hidden="1" x14ac:dyDescent="0.3">
      <c r="B89" s="63" t="s">
        <v>287</v>
      </c>
      <c r="C89" s="64">
        <v>5021</v>
      </c>
      <c r="D89" s="63" t="s">
        <v>476</v>
      </c>
      <c r="E89" s="65" t="s">
        <v>2</v>
      </c>
      <c r="F89" s="123">
        <v>13803500</v>
      </c>
      <c r="G89" s="67">
        <v>13803500</v>
      </c>
      <c r="H89" s="67">
        <v>10575042</v>
      </c>
      <c r="I89" s="67">
        <v>56664</v>
      </c>
      <c r="J89" s="67">
        <v>0</v>
      </c>
      <c r="K89" s="123">
        <v>2811138</v>
      </c>
      <c r="L89" s="67">
        <v>2811138</v>
      </c>
      <c r="M89" s="67">
        <v>0</v>
      </c>
      <c r="N89" s="67">
        <v>0</v>
      </c>
      <c r="O89" s="67">
        <v>0</v>
      </c>
      <c r="P89" s="67">
        <v>2811138</v>
      </c>
      <c r="Q89" s="123">
        <v>16614638</v>
      </c>
    </row>
    <row r="90" spans="2:17" ht="28" hidden="1" x14ac:dyDescent="0.3">
      <c r="B90" s="63" t="s">
        <v>288</v>
      </c>
      <c r="C90" s="64">
        <v>5022</v>
      </c>
      <c r="D90" s="63" t="s">
        <v>476</v>
      </c>
      <c r="E90" s="65" t="s">
        <v>3</v>
      </c>
      <c r="F90" s="123">
        <v>660000</v>
      </c>
      <c r="G90" s="67">
        <v>660000</v>
      </c>
      <c r="H90" s="67">
        <v>0</v>
      </c>
      <c r="I90" s="67">
        <v>0</v>
      </c>
      <c r="J90" s="67">
        <v>0</v>
      </c>
      <c r="K90" s="123">
        <v>0</v>
      </c>
      <c r="L90" s="67">
        <v>0</v>
      </c>
      <c r="M90" s="67">
        <v>0</v>
      </c>
      <c r="N90" s="67">
        <v>0</v>
      </c>
      <c r="O90" s="67">
        <v>0</v>
      </c>
      <c r="P90" s="67">
        <v>0</v>
      </c>
      <c r="Q90" s="123">
        <v>660000</v>
      </c>
    </row>
    <row r="91" spans="2:17" ht="24" hidden="1" customHeight="1" x14ac:dyDescent="0.3">
      <c r="B91" s="151" t="s">
        <v>289</v>
      </c>
      <c r="C91" s="68">
        <v>5030</v>
      </c>
      <c r="D91" s="268" t="s">
        <v>265</v>
      </c>
      <c r="E91" s="269"/>
      <c r="F91" s="123">
        <v>138751196</v>
      </c>
      <c r="G91" s="123">
        <v>138751196</v>
      </c>
      <c r="H91" s="123">
        <v>69273400</v>
      </c>
      <c r="I91" s="123">
        <v>1306772</v>
      </c>
      <c r="J91" s="123">
        <v>0</v>
      </c>
      <c r="K91" s="123">
        <v>3654496</v>
      </c>
      <c r="L91" s="123">
        <v>3336496</v>
      </c>
      <c r="M91" s="123">
        <v>318000</v>
      </c>
      <c r="N91" s="123">
        <v>110000</v>
      </c>
      <c r="O91" s="123">
        <v>0</v>
      </c>
      <c r="P91" s="123">
        <v>3336496</v>
      </c>
      <c r="Q91" s="123">
        <v>142405692</v>
      </c>
    </row>
    <row r="92" spans="2:17" ht="28" hidden="1" x14ac:dyDescent="0.3">
      <c r="B92" s="63" t="s">
        <v>290</v>
      </c>
      <c r="C92" s="64">
        <v>5031</v>
      </c>
      <c r="D92" s="63" t="s">
        <v>476</v>
      </c>
      <c r="E92" s="65" t="s">
        <v>238</v>
      </c>
      <c r="F92" s="123">
        <v>84882196</v>
      </c>
      <c r="G92" s="67">
        <v>84882196</v>
      </c>
      <c r="H92" s="67">
        <v>54432100</v>
      </c>
      <c r="I92" s="67">
        <v>1136272</v>
      </c>
      <c r="J92" s="67">
        <v>0</v>
      </c>
      <c r="K92" s="123">
        <v>2964496</v>
      </c>
      <c r="L92" s="67">
        <v>2646496</v>
      </c>
      <c r="M92" s="67">
        <v>318000</v>
      </c>
      <c r="N92" s="67">
        <v>110000</v>
      </c>
      <c r="O92" s="67">
        <v>0</v>
      </c>
      <c r="P92" s="67">
        <v>2646496</v>
      </c>
      <c r="Q92" s="123">
        <v>87846692</v>
      </c>
    </row>
    <row r="93" spans="2:17" ht="42" hidden="1" x14ac:dyDescent="0.3">
      <c r="B93" s="63" t="s">
        <v>291</v>
      </c>
      <c r="C93" s="64">
        <v>5032</v>
      </c>
      <c r="D93" s="63" t="s">
        <v>476</v>
      </c>
      <c r="E93" s="65" t="s">
        <v>239</v>
      </c>
      <c r="F93" s="123">
        <v>21662000</v>
      </c>
      <c r="G93" s="67">
        <v>21662000</v>
      </c>
      <c r="H93" s="67">
        <v>0</v>
      </c>
      <c r="I93" s="67">
        <v>0</v>
      </c>
      <c r="J93" s="67">
        <v>0</v>
      </c>
      <c r="K93" s="123">
        <v>0</v>
      </c>
      <c r="L93" s="67">
        <v>0</v>
      </c>
      <c r="M93" s="67">
        <v>0</v>
      </c>
      <c r="N93" s="67">
        <v>0</v>
      </c>
      <c r="O93" s="67">
        <v>0</v>
      </c>
      <c r="P93" s="67">
        <v>0</v>
      </c>
      <c r="Q93" s="123">
        <v>21662000</v>
      </c>
    </row>
    <row r="94" spans="2:17" ht="28" hidden="1" x14ac:dyDescent="0.3">
      <c r="B94" s="63" t="s">
        <v>292</v>
      </c>
      <c r="C94" s="64">
        <v>5033</v>
      </c>
      <c r="D94" s="63" t="s">
        <v>476</v>
      </c>
      <c r="E94" s="65" t="s">
        <v>51</v>
      </c>
      <c r="F94" s="123">
        <v>32207000</v>
      </c>
      <c r="G94" s="67">
        <v>32207000</v>
      </c>
      <c r="H94" s="67">
        <v>14841300</v>
      </c>
      <c r="I94" s="67">
        <v>170500</v>
      </c>
      <c r="J94" s="67">
        <v>0</v>
      </c>
      <c r="K94" s="123">
        <v>690000</v>
      </c>
      <c r="L94" s="67">
        <v>690000</v>
      </c>
      <c r="M94" s="67">
        <v>0</v>
      </c>
      <c r="N94" s="67">
        <v>0</v>
      </c>
      <c r="O94" s="67">
        <v>0</v>
      </c>
      <c r="P94" s="67">
        <v>690000</v>
      </c>
      <c r="Q94" s="123">
        <v>32897000</v>
      </c>
    </row>
    <row r="95" spans="2:17" ht="24" hidden="1" customHeight="1" x14ac:dyDescent="0.3">
      <c r="B95" s="151" t="s">
        <v>293</v>
      </c>
      <c r="C95" s="178">
        <v>5040</v>
      </c>
      <c r="D95" s="268" t="s">
        <v>266</v>
      </c>
      <c r="E95" s="269"/>
      <c r="F95" s="123">
        <v>3636600</v>
      </c>
      <c r="G95" s="67">
        <v>3636600</v>
      </c>
      <c r="H95" s="123">
        <v>0</v>
      </c>
      <c r="I95" s="123">
        <v>0</v>
      </c>
      <c r="J95" s="123">
        <v>0</v>
      </c>
      <c r="K95" s="123">
        <v>1076500</v>
      </c>
      <c r="L95" s="123">
        <v>1076500</v>
      </c>
      <c r="M95" s="123">
        <v>0</v>
      </c>
      <c r="N95" s="123">
        <v>0</v>
      </c>
      <c r="O95" s="123">
        <v>0</v>
      </c>
      <c r="P95" s="123">
        <v>1076500</v>
      </c>
      <c r="Q95" s="123">
        <v>4713100</v>
      </c>
    </row>
    <row r="96" spans="2:17" ht="28" hidden="1" x14ac:dyDescent="0.3">
      <c r="B96" s="63" t="s">
        <v>294</v>
      </c>
      <c r="C96" s="64">
        <v>5041</v>
      </c>
      <c r="D96" s="63" t="s">
        <v>476</v>
      </c>
      <c r="E96" s="65" t="s">
        <v>385</v>
      </c>
      <c r="F96" s="123">
        <v>0</v>
      </c>
      <c r="G96" s="67">
        <v>0</v>
      </c>
      <c r="H96" s="218">
        <v>0</v>
      </c>
      <c r="I96" s="218">
        <v>0</v>
      </c>
      <c r="J96" s="219">
        <v>0</v>
      </c>
      <c r="K96" s="123">
        <v>0</v>
      </c>
      <c r="L96" s="67">
        <v>0</v>
      </c>
      <c r="M96" s="67">
        <v>0</v>
      </c>
      <c r="N96" s="67">
        <v>0</v>
      </c>
      <c r="O96" s="67">
        <v>0</v>
      </c>
      <c r="P96" s="123">
        <v>0</v>
      </c>
      <c r="Q96" s="67">
        <v>0</v>
      </c>
    </row>
    <row r="97" spans="1:21" ht="49.5" hidden="1" customHeight="1" x14ac:dyDescent="0.3">
      <c r="B97" s="63" t="s">
        <v>295</v>
      </c>
      <c r="C97" s="64">
        <v>5042</v>
      </c>
      <c r="D97" s="63" t="s">
        <v>476</v>
      </c>
      <c r="E97" s="65" t="s">
        <v>546</v>
      </c>
      <c r="F97" s="123">
        <v>3636600</v>
      </c>
      <c r="G97" s="67">
        <v>3636600</v>
      </c>
      <c r="H97" s="67">
        <v>0</v>
      </c>
      <c r="I97" s="67">
        <v>0</v>
      </c>
      <c r="J97" s="67">
        <v>0</v>
      </c>
      <c r="K97" s="123">
        <v>1076500</v>
      </c>
      <c r="L97" s="67">
        <v>1076500</v>
      </c>
      <c r="M97" s="67">
        <v>0</v>
      </c>
      <c r="N97" s="67">
        <v>0</v>
      </c>
      <c r="O97" s="67">
        <v>0</v>
      </c>
      <c r="P97" s="67">
        <v>1076500</v>
      </c>
      <c r="Q97" s="123">
        <v>4713100</v>
      </c>
    </row>
    <row r="98" spans="1:21" ht="14" hidden="1" x14ac:dyDescent="0.3">
      <c r="B98" s="151" t="s">
        <v>82</v>
      </c>
      <c r="C98" s="178">
        <v>5050</v>
      </c>
      <c r="D98" s="268" t="s">
        <v>83</v>
      </c>
      <c r="E98" s="269"/>
      <c r="F98" s="123">
        <v>5726600</v>
      </c>
      <c r="G98" s="67">
        <v>5726600</v>
      </c>
      <c r="H98" s="123">
        <v>0</v>
      </c>
      <c r="I98" s="123">
        <v>0</v>
      </c>
      <c r="J98" s="123">
        <v>0</v>
      </c>
      <c r="K98" s="123">
        <v>0</v>
      </c>
      <c r="L98" s="123">
        <v>0</v>
      </c>
      <c r="M98" s="123">
        <v>0</v>
      </c>
      <c r="N98" s="123">
        <v>0</v>
      </c>
      <c r="O98" s="123">
        <v>0</v>
      </c>
      <c r="P98" s="123">
        <v>0</v>
      </c>
      <c r="Q98" s="123">
        <v>5726600</v>
      </c>
    </row>
    <row r="99" spans="1:21" ht="56" hidden="1" x14ac:dyDescent="0.3">
      <c r="B99" s="63" t="s">
        <v>84</v>
      </c>
      <c r="C99" s="64">
        <v>5051</v>
      </c>
      <c r="D99" s="63" t="s">
        <v>85</v>
      </c>
      <c r="E99" s="65" t="s">
        <v>86</v>
      </c>
      <c r="F99" s="123">
        <v>1182600</v>
      </c>
      <c r="G99" s="67">
        <v>1182600</v>
      </c>
      <c r="H99" s="67">
        <v>0</v>
      </c>
      <c r="I99" s="67">
        <v>0</v>
      </c>
      <c r="J99" s="67">
        <v>0</v>
      </c>
      <c r="K99" s="123">
        <v>0</v>
      </c>
      <c r="L99" s="67">
        <v>0</v>
      </c>
      <c r="M99" s="67">
        <v>0</v>
      </c>
      <c r="N99" s="67">
        <v>0</v>
      </c>
      <c r="O99" s="67">
        <v>0</v>
      </c>
      <c r="P99" s="67">
        <v>0</v>
      </c>
      <c r="Q99" s="123">
        <v>1182600</v>
      </c>
    </row>
    <row r="100" spans="1:21" ht="42" hidden="1" x14ac:dyDescent="0.3">
      <c r="B100" s="63" t="s">
        <v>87</v>
      </c>
      <c r="C100" s="64">
        <v>5053</v>
      </c>
      <c r="D100" s="63" t="s">
        <v>476</v>
      </c>
      <c r="E100" s="65" t="s">
        <v>88</v>
      </c>
      <c r="F100" s="123">
        <v>4544000</v>
      </c>
      <c r="G100" s="67">
        <v>4544000</v>
      </c>
      <c r="H100" s="67">
        <v>0</v>
      </c>
      <c r="I100" s="67">
        <v>0</v>
      </c>
      <c r="J100" s="67">
        <v>0</v>
      </c>
      <c r="K100" s="123">
        <v>0</v>
      </c>
      <c r="L100" s="67">
        <v>0</v>
      </c>
      <c r="M100" s="67">
        <v>0</v>
      </c>
      <c r="N100" s="67">
        <v>0</v>
      </c>
      <c r="O100" s="67">
        <v>0</v>
      </c>
      <c r="P100" s="67">
        <v>0</v>
      </c>
      <c r="Q100" s="123">
        <v>4544000</v>
      </c>
    </row>
    <row r="101" spans="1:21" ht="20.25" hidden="1" customHeight="1" x14ac:dyDescent="0.3">
      <c r="B101" s="151" t="s">
        <v>89</v>
      </c>
      <c r="C101" s="178">
        <v>5060</v>
      </c>
      <c r="D101" s="268" t="s">
        <v>90</v>
      </c>
      <c r="E101" s="269"/>
      <c r="F101" s="123">
        <v>16304900</v>
      </c>
      <c r="G101" s="123">
        <v>16304900</v>
      </c>
      <c r="H101" s="123">
        <v>2736000</v>
      </c>
      <c r="I101" s="123">
        <v>126200</v>
      </c>
      <c r="J101" s="123">
        <v>0</v>
      </c>
      <c r="K101" s="123">
        <v>0</v>
      </c>
      <c r="L101" s="123">
        <v>0</v>
      </c>
      <c r="M101" s="123">
        <v>0</v>
      </c>
      <c r="N101" s="123">
        <v>0</v>
      </c>
      <c r="O101" s="123">
        <v>0</v>
      </c>
      <c r="P101" s="123">
        <v>0</v>
      </c>
      <c r="Q101" s="123">
        <v>16304900</v>
      </c>
    </row>
    <row r="102" spans="1:21" ht="68.25" hidden="1" customHeight="1" x14ac:dyDescent="0.3">
      <c r="B102" s="63" t="s">
        <v>91</v>
      </c>
      <c r="C102" s="64">
        <v>5061</v>
      </c>
      <c r="D102" s="63" t="s">
        <v>476</v>
      </c>
      <c r="E102" s="65" t="s">
        <v>92</v>
      </c>
      <c r="F102" s="123">
        <v>1539300</v>
      </c>
      <c r="G102" s="67">
        <v>1539300</v>
      </c>
      <c r="H102" s="67">
        <v>988300</v>
      </c>
      <c r="I102" s="67">
        <v>62600</v>
      </c>
      <c r="J102" s="67">
        <v>0</v>
      </c>
      <c r="K102" s="123">
        <v>0</v>
      </c>
      <c r="L102" s="67">
        <v>0</v>
      </c>
      <c r="M102" s="67">
        <v>0</v>
      </c>
      <c r="N102" s="67">
        <v>0</v>
      </c>
      <c r="O102" s="67">
        <v>0</v>
      </c>
      <c r="P102" s="67">
        <v>0</v>
      </c>
      <c r="Q102" s="123">
        <v>1539300</v>
      </c>
    </row>
    <row r="103" spans="1:21" ht="42" hidden="1" x14ac:dyDescent="0.3">
      <c r="B103" s="63" t="s">
        <v>93</v>
      </c>
      <c r="C103" s="64">
        <v>5062</v>
      </c>
      <c r="D103" s="63" t="s">
        <v>476</v>
      </c>
      <c r="E103" s="65" t="s">
        <v>94</v>
      </c>
      <c r="F103" s="123">
        <v>14765600</v>
      </c>
      <c r="G103" s="67">
        <v>14765600</v>
      </c>
      <c r="H103" s="67">
        <v>1747700</v>
      </c>
      <c r="I103" s="67">
        <v>63600</v>
      </c>
      <c r="J103" s="67">
        <v>0</v>
      </c>
      <c r="K103" s="123">
        <v>0</v>
      </c>
      <c r="L103" s="67">
        <v>0</v>
      </c>
      <c r="M103" s="67">
        <v>0</v>
      </c>
      <c r="N103" s="67">
        <v>0</v>
      </c>
      <c r="O103" s="67">
        <v>0</v>
      </c>
      <c r="P103" s="67">
        <v>0</v>
      </c>
      <c r="Q103" s="123">
        <v>14765600</v>
      </c>
    </row>
    <row r="104" spans="1:21" ht="14" hidden="1" x14ac:dyDescent="0.3">
      <c r="B104" s="151" t="s">
        <v>344</v>
      </c>
      <c r="C104" s="68">
        <v>7300</v>
      </c>
      <c r="D104" s="151"/>
      <c r="E104" s="68" t="s">
        <v>346</v>
      </c>
      <c r="F104" s="123">
        <v>0</v>
      </c>
      <c r="G104" s="123">
        <v>0</v>
      </c>
      <c r="H104" s="220">
        <v>0</v>
      </c>
      <c r="I104" s="220">
        <v>0</v>
      </c>
      <c r="J104" s="220">
        <v>0</v>
      </c>
      <c r="K104" s="220">
        <v>0</v>
      </c>
      <c r="L104" s="123">
        <v>0</v>
      </c>
      <c r="M104" s="123">
        <v>0</v>
      </c>
      <c r="N104" s="220">
        <v>0</v>
      </c>
      <c r="O104" s="220">
        <v>0</v>
      </c>
      <c r="P104" s="220">
        <v>0</v>
      </c>
      <c r="Q104" s="220">
        <v>0</v>
      </c>
    </row>
    <row r="105" spans="1:21" ht="14" hidden="1" x14ac:dyDescent="0.3">
      <c r="B105" s="63" t="s">
        <v>345</v>
      </c>
      <c r="C105" s="64">
        <v>7321</v>
      </c>
      <c r="D105" s="63" t="s">
        <v>347</v>
      </c>
      <c r="E105" s="65" t="s">
        <v>130</v>
      </c>
      <c r="F105" s="123">
        <v>0</v>
      </c>
      <c r="G105" s="67">
        <v>0</v>
      </c>
      <c r="H105" s="218">
        <v>0</v>
      </c>
      <c r="I105" s="218">
        <v>0</v>
      </c>
      <c r="J105" s="218">
        <v>0</v>
      </c>
      <c r="K105" s="219">
        <v>0</v>
      </c>
      <c r="L105" s="123">
        <v>0</v>
      </c>
      <c r="M105" s="67">
        <v>0</v>
      </c>
      <c r="N105" s="218">
        <v>0</v>
      </c>
      <c r="O105" s="218">
        <v>0</v>
      </c>
      <c r="P105" s="218">
        <v>0</v>
      </c>
      <c r="Q105" s="219">
        <v>0</v>
      </c>
    </row>
    <row r="106" spans="1:21" ht="42" hidden="1" x14ac:dyDescent="0.3">
      <c r="B106" s="63" t="s">
        <v>7</v>
      </c>
      <c r="C106" s="64">
        <v>7361</v>
      </c>
      <c r="D106" s="63" t="s">
        <v>320</v>
      </c>
      <c r="E106" s="65" t="s">
        <v>10</v>
      </c>
      <c r="F106" s="123">
        <v>0</v>
      </c>
      <c r="G106" s="67">
        <v>0</v>
      </c>
      <c r="H106" s="218">
        <v>0</v>
      </c>
      <c r="I106" s="218">
        <v>0</v>
      </c>
      <c r="J106" s="218">
        <v>0</v>
      </c>
      <c r="K106" s="219">
        <v>0</v>
      </c>
      <c r="L106" s="123">
        <v>0</v>
      </c>
      <c r="M106" s="67">
        <v>0</v>
      </c>
      <c r="N106" s="218">
        <v>0</v>
      </c>
      <c r="O106" s="218">
        <v>0</v>
      </c>
      <c r="P106" s="218">
        <v>0</v>
      </c>
      <c r="Q106" s="219">
        <v>0</v>
      </c>
    </row>
    <row r="107" spans="1:21" ht="42" hidden="1" x14ac:dyDescent="0.3">
      <c r="A107" s="99"/>
      <c r="B107" s="63" t="s">
        <v>11</v>
      </c>
      <c r="C107" s="64">
        <v>7363</v>
      </c>
      <c r="D107" s="63" t="s">
        <v>320</v>
      </c>
      <c r="E107" s="65" t="s">
        <v>12</v>
      </c>
      <c r="F107" s="123">
        <v>0</v>
      </c>
      <c r="G107" s="67">
        <v>0</v>
      </c>
      <c r="H107" s="218">
        <v>0</v>
      </c>
      <c r="I107" s="218">
        <v>0</v>
      </c>
      <c r="J107" s="218">
        <v>0</v>
      </c>
      <c r="K107" s="219">
        <v>0</v>
      </c>
      <c r="L107" s="123">
        <v>0</v>
      </c>
      <c r="M107" s="67">
        <v>0</v>
      </c>
      <c r="N107" s="218">
        <v>0</v>
      </c>
      <c r="O107" s="218">
        <v>0</v>
      </c>
      <c r="P107" s="218">
        <v>0</v>
      </c>
      <c r="Q107" s="219">
        <v>0</v>
      </c>
    </row>
    <row r="108" spans="1:21" ht="28" hidden="1" x14ac:dyDescent="0.3">
      <c r="B108" s="151" t="s">
        <v>13</v>
      </c>
      <c r="C108" s="68">
        <v>8300</v>
      </c>
      <c r="D108" s="151"/>
      <c r="E108" s="68" t="s">
        <v>193</v>
      </c>
      <c r="F108" s="123">
        <v>0</v>
      </c>
      <c r="G108" s="123">
        <v>0</v>
      </c>
      <c r="H108" s="220">
        <v>0</v>
      </c>
      <c r="I108" s="220">
        <v>0</v>
      </c>
      <c r="J108" s="220">
        <v>0</v>
      </c>
      <c r="K108" s="220">
        <v>0</v>
      </c>
      <c r="L108" s="123">
        <v>0</v>
      </c>
      <c r="M108" s="123">
        <v>0</v>
      </c>
      <c r="N108" s="220">
        <v>0</v>
      </c>
      <c r="O108" s="220">
        <v>0</v>
      </c>
      <c r="P108" s="220">
        <v>0</v>
      </c>
      <c r="Q108" s="220">
        <v>0</v>
      </c>
    </row>
    <row r="109" spans="1:21" ht="14" hidden="1" x14ac:dyDescent="0.3">
      <c r="B109" s="63" t="s">
        <v>66</v>
      </c>
      <c r="C109" s="64">
        <v>4082</v>
      </c>
      <c r="D109" s="63" t="s">
        <v>474</v>
      </c>
      <c r="E109" s="65" t="s">
        <v>605</v>
      </c>
      <c r="F109" s="123">
        <v>0</v>
      </c>
      <c r="G109" s="67">
        <v>0</v>
      </c>
      <c r="H109" s="218">
        <v>0</v>
      </c>
      <c r="I109" s="218">
        <v>0</v>
      </c>
      <c r="J109" s="218">
        <v>0</v>
      </c>
      <c r="K109" s="219">
        <v>0</v>
      </c>
      <c r="L109" s="123">
        <v>0</v>
      </c>
      <c r="M109" s="67">
        <v>0</v>
      </c>
      <c r="N109" s="218">
        <v>0</v>
      </c>
      <c r="O109" s="218">
        <v>0</v>
      </c>
      <c r="P109" s="218">
        <v>0</v>
      </c>
      <c r="Q109" s="219">
        <v>0</v>
      </c>
    </row>
    <row r="110" spans="1:21" ht="23.25" customHeight="1" x14ac:dyDescent="0.3">
      <c r="B110" s="151" t="s">
        <v>386</v>
      </c>
      <c r="C110" s="276" t="s">
        <v>535</v>
      </c>
      <c r="D110" s="277"/>
      <c r="E110" s="278"/>
      <c r="F110" s="123">
        <v>541018502.99999988</v>
      </c>
      <c r="G110" s="123">
        <v>541018502.99999988</v>
      </c>
      <c r="H110" s="123">
        <v>7028800</v>
      </c>
      <c r="I110" s="123">
        <v>1239000</v>
      </c>
      <c r="J110" s="123">
        <v>0</v>
      </c>
      <c r="K110" s="123">
        <v>74247338.74000001</v>
      </c>
      <c r="L110" s="123">
        <v>19851050</v>
      </c>
      <c r="M110" s="123">
        <v>20152311.739999998</v>
      </c>
      <c r="N110" s="123">
        <v>0</v>
      </c>
      <c r="O110" s="123">
        <v>0</v>
      </c>
      <c r="P110" s="123">
        <v>54095027</v>
      </c>
      <c r="Q110" s="123">
        <v>615265841.74000001</v>
      </c>
      <c r="S110" s="236"/>
      <c r="T110" s="236"/>
      <c r="U110" s="236"/>
    </row>
    <row r="111" spans="1:21" ht="18" customHeight="1" x14ac:dyDescent="0.3">
      <c r="B111" s="95" t="s">
        <v>387</v>
      </c>
      <c r="C111" s="273" t="s">
        <v>535</v>
      </c>
      <c r="D111" s="274"/>
      <c r="E111" s="275"/>
      <c r="F111" s="123">
        <v>541018502.99999988</v>
      </c>
      <c r="G111" s="97">
        <v>541018502.99999988</v>
      </c>
      <c r="H111" s="97">
        <v>7028800</v>
      </c>
      <c r="I111" s="97">
        <v>1239000</v>
      </c>
      <c r="J111" s="97">
        <v>0</v>
      </c>
      <c r="K111" s="97">
        <v>74247338.74000001</v>
      </c>
      <c r="L111" s="97">
        <v>19851050</v>
      </c>
      <c r="M111" s="97">
        <v>20152311.739999998</v>
      </c>
      <c r="N111" s="97">
        <v>0</v>
      </c>
      <c r="O111" s="97">
        <v>0</v>
      </c>
      <c r="P111" s="97">
        <v>54095027</v>
      </c>
      <c r="Q111" s="123">
        <v>615265841.74000001</v>
      </c>
      <c r="S111" s="236"/>
      <c r="T111" s="237"/>
      <c r="U111" s="237"/>
    </row>
    <row r="112" spans="1:21" ht="18" hidden="1" customHeight="1" x14ac:dyDescent="0.3">
      <c r="B112" s="151" t="s">
        <v>388</v>
      </c>
      <c r="C112" s="68">
        <v>1000</v>
      </c>
      <c r="D112" s="268" t="s">
        <v>209</v>
      </c>
      <c r="E112" s="269"/>
      <c r="F112" s="123">
        <v>108919543.41000001</v>
      </c>
      <c r="G112" s="123">
        <v>108919543.41000001</v>
      </c>
      <c r="H112" s="123">
        <v>0</v>
      </c>
      <c r="I112" s="123">
        <v>0</v>
      </c>
      <c r="J112" s="123">
        <v>0</v>
      </c>
      <c r="K112" s="123">
        <v>21270750</v>
      </c>
      <c r="L112" s="123">
        <v>409050</v>
      </c>
      <c r="M112" s="123">
        <v>19907250</v>
      </c>
      <c r="N112" s="123">
        <v>0</v>
      </c>
      <c r="O112" s="123">
        <v>0</v>
      </c>
      <c r="P112" s="123">
        <v>1363500</v>
      </c>
      <c r="Q112" s="123">
        <v>130190293.41000001</v>
      </c>
      <c r="S112" s="98"/>
    </row>
    <row r="113" spans="2:19" ht="33" hidden="1" customHeight="1" x14ac:dyDescent="0.3">
      <c r="B113" s="151" t="s">
        <v>550</v>
      </c>
      <c r="C113" s="68">
        <v>1100</v>
      </c>
      <c r="D113" s="151"/>
      <c r="E113" s="100" t="s">
        <v>456</v>
      </c>
      <c r="F113" s="123">
        <v>104510893.41000001</v>
      </c>
      <c r="G113" s="123">
        <v>104510893.41000001</v>
      </c>
      <c r="H113" s="123">
        <v>0</v>
      </c>
      <c r="I113" s="123">
        <v>0</v>
      </c>
      <c r="J113" s="123">
        <v>0</v>
      </c>
      <c r="K113" s="123">
        <v>19100500</v>
      </c>
      <c r="L113" s="123">
        <v>0</v>
      </c>
      <c r="M113" s="123">
        <v>19100500</v>
      </c>
      <c r="N113" s="123">
        <v>0</v>
      </c>
      <c r="O113" s="123">
        <v>0</v>
      </c>
      <c r="P113" s="123">
        <v>0</v>
      </c>
      <c r="Q113" s="123">
        <v>123611393.41000001</v>
      </c>
      <c r="S113" s="98"/>
    </row>
    <row r="114" spans="2:19" ht="28" hidden="1" x14ac:dyDescent="0.3">
      <c r="B114" s="63" t="s">
        <v>551</v>
      </c>
      <c r="C114" s="64">
        <v>1101</v>
      </c>
      <c r="D114" s="63" t="s">
        <v>452</v>
      </c>
      <c r="E114" s="65" t="s">
        <v>655</v>
      </c>
      <c r="F114" s="123">
        <v>94775693.410000011</v>
      </c>
      <c r="G114" s="67">
        <v>94775693.410000011</v>
      </c>
      <c r="H114" s="67">
        <v>0</v>
      </c>
      <c r="I114" s="67">
        <v>0</v>
      </c>
      <c r="J114" s="67">
        <v>0</v>
      </c>
      <c r="K114" s="123">
        <v>19100500</v>
      </c>
      <c r="L114" s="123">
        <v>0</v>
      </c>
      <c r="M114" s="67">
        <v>19100500</v>
      </c>
      <c r="N114" s="67">
        <v>0</v>
      </c>
      <c r="O114" s="67">
        <v>0</v>
      </c>
      <c r="P114" s="67">
        <v>0</v>
      </c>
      <c r="Q114" s="123">
        <v>113876193.41000001</v>
      </c>
      <c r="S114" s="98"/>
    </row>
    <row r="115" spans="2:19" ht="28" hidden="1" x14ac:dyDescent="0.3">
      <c r="B115" s="63" t="s">
        <v>553</v>
      </c>
      <c r="C115" s="64">
        <v>1102</v>
      </c>
      <c r="D115" s="63" t="s">
        <v>452</v>
      </c>
      <c r="E115" s="102" t="s">
        <v>656</v>
      </c>
      <c r="F115" s="123">
        <v>9735200</v>
      </c>
      <c r="G115" s="67">
        <v>9735200</v>
      </c>
      <c r="H115" s="67">
        <v>0</v>
      </c>
      <c r="I115" s="67">
        <v>0</v>
      </c>
      <c r="J115" s="67">
        <v>0</v>
      </c>
      <c r="K115" s="123">
        <v>0</v>
      </c>
      <c r="L115" s="123">
        <v>0</v>
      </c>
      <c r="M115" s="67">
        <v>0</v>
      </c>
      <c r="N115" s="67">
        <v>0</v>
      </c>
      <c r="O115" s="67">
        <v>0</v>
      </c>
      <c r="P115" s="67">
        <v>0</v>
      </c>
      <c r="Q115" s="123">
        <v>9735200</v>
      </c>
      <c r="S115" s="98"/>
    </row>
    <row r="116" spans="2:19" ht="28" hidden="1" x14ac:dyDescent="0.3">
      <c r="B116" s="105" t="s">
        <v>390</v>
      </c>
      <c r="C116" s="106">
        <v>1120</v>
      </c>
      <c r="D116" s="105" t="s">
        <v>471</v>
      </c>
      <c r="E116" s="107" t="s">
        <v>389</v>
      </c>
      <c r="F116" s="93">
        <v>4062900</v>
      </c>
      <c r="G116" s="108">
        <v>4062900</v>
      </c>
      <c r="H116" s="108">
        <v>0</v>
      </c>
      <c r="I116" s="108">
        <v>0</v>
      </c>
      <c r="J116" s="108">
        <v>0</v>
      </c>
      <c r="K116" s="93">
        <v>0</v>
      </c>
      <c r="L116" s="93">
        <v>0</v>
      </c>
      <c r="M116" s="108">
        <v>0</v>
      </c>
      <c r="N116" s="108">
        <v>0</v>
      </c>
      <c r="O116" s="108">
        <v>0</v>
      </c>
      <c r="P116" s="108">
        <v>0</v>
      </c>
      <c r="Q116" s="93">
        <v>4062900</v>
      </c>
      <c r="S116" s="98"/>
    </row>
    <row r="117" spans="2:19" ht="105.75" hidden="1" customHeight="1" x14ac:dyDescent="0.3">
      <c r="B117" s="151" t="s">
        <v>677</v>
      </c>
      <c r="C117" s="68">
        <v>1290</v>
      </c>
      <c r="D117" s="151"/>
      <c r="E117" s="101" t="s">
        <v>651</v>
      </c>
      <c r="F117" s="93">
        <v>345750</v>
      </c>
      <c r="G117" s="93">
        <v>345750</v>
      </c>
      <c r="H117" s="93">
        <v>0</v>
      </c>
      <c r="I117" s="93">
        <v>0</v>
      </c>
      <c r="J117" s="93">
        <v>0</v>
      </c>
      <c r="K117" s="93">
        <v>2170250</v>
      </c>
      <c r="L117" s="93">
        <v>409050</v>
      </c>
      <c r="M117" s="93">
        <v>806750</v>
      </c>
      <c r="N117" s="93">
        <v>0</v>
      </c>
      <c r="O117" s="93">
        <v>0</v>
      </c>
      <c r="P117" s="93">
        <v>1363500</v>
      </c>
      <c r="Q117" s="93">
        <v>2516000</v>
      </c>
      <c r="S117" s="98"/>
    </row>
    <row r="118" spans="2:19" ht="111" hidden="1" customHeight="1" x14ac:dyDescent="0.3">
      <c r="B118" s="63" t="s">
        <v>678</v>
      </c>
      <c r="C118" s="63" t="s">
        <v>675</v>
      </c>
      <c r="D118" s="63" t="s">
        <v>331</v>
      </c>
      <c r="E118" s="65" t="s">
        <v>652</v>
      </c>
      <c r="F118" s="93">
        <v>345750</v>
      </c>
      <c r="G118" s="108">
        <v>345750</v>
      </c>
      <c r="H118" s="108">
        <v>0</v>
      </c>
      <c r="I118" s="108">
        <v>0</v>
      </c>
      <c r="J118" s="108">
        <v>0</v>
      </c>
      <c r="K118" s="93">
        <v>409050</v>
      </c>
      <c r="L118" s="108">
        <v>409050</v>
      </c>
      <c r="M118" s="108">
        <v>0</v>
      </c>
      <c r="N118" s="108">
        <v>0</v>
      </c>
      <c r="O118" s="108">
        <v>0</v>
      </c>
      <c r="P118" s="108">
        <v>409050</v>
      </c>
      <c r="Q118" s="93">
        <v>754800</v>
      </c>
      <c r="S118" s="98"/>
    </row>
    <row r="119" spans="2:19" ht="4.5" hidden="1" customHeight="1" x14ac:dyDescent="0.3">
      <c r="B119" s="63" t="s">
        <v>679</v>
      </c>
      <c r="C119" s="63" t="s">
        <v>676</v>
      </c>
      <c r="D119" s="63" t="s">
        <v>331</v>
      </c>
      <c r="E119" s="65" t="s">
        <v>653</v>
      </c>
      <c r="F119" s="93">
        <v>0</v>
      </c>
      <c r="G119" s="108">
        <v>0</v>
      </c>
      <c r="H119" s="108">
        <v>0</v>
      </c>
      <c r="I119" s="108">
        <v>0</v>
      </c>
      <c r="J119" s="108">
        <v>0</v>
      </c>
      <c r="K119" s="93">
        <v>1761200</v>
      </c>
      <c r="L119" s="93">
        <v>0</v>
      </c>
      <c r="M119" s="108">
        <v>806750</v>
      </c>
      <c r="N119" s="108">
        <v>0</v>
      </c>
      <c r="O119" s="108">
        <v>0</v>
      </c>
      <c r="P119" s="108">
        <v>954450</v>
      </c>
      <c r="Q119" s="93">
        <v>1761200</v>
      </c>
      <c r="S119" s="98"/>
    </row>
    <row r="120" spans="2:19" ht="27" customHeight="1" x14ac:dyDescent="0.3">
      <c r="B120" s="151" t="s">
        <v>391</v>
      </c>
      <c r="C120" s="68">
        <v>2000</v>
      </c>
      <c r="D120" s="151"/>
      <c r="E120" s="68" t="s">
        <v>210</v>
      </c>
      <c r="F120" s="123">
        <v>432098959.59000003</v>
      </c>
      <c r="G120" s="123">
        <v>432098959.59000003</v>
      </c>
      <c r="H120" s="123">
        <v>7028800</v>
      </c>
      <c r="I120" s="123">
        <v>1239000</v>
      </c>
      <c r="J120" s="123">
        <v>0</v>
      </c>
      <c r="K120" s="123">
        <v>52976588.740000002</v>
      </c>
      <c r="L120" s="123">
        <v>19442000</v>
      </c>
      <c r="M120" s="123">
        <v>245061.74</v>
      </c>
      <c r="N120" s="123">
        <v>0</v>
      </c>
      <c r="O120" s="123">
        <v>0</v>
      </c>
      <c r="P120" s="123">
        <v>52731527</v>
      </c>
      <c r="Q120" s="123">
        <v>485075548.33000004</v>
      </c>
      <c r="S120" s="98"/>
    </row>
    <row r="121" spans="2:19" ht="28" hidden="1" x14ac:dyDescent="0.3">
      <c r="B121" s="63" t="s">
        <v>392</v>
      </c>
      <c r="C121" s="64" t="s">
        <v>211</v>
      </c>
      <c r="D121" s="63" t="s">
        <v>457</v>
      </c>
      <c r="E121" s="65" t="s">
        <v>268</v>
      </c>
      <c r="F121" s="123">
        <v>68266262</v>
      </c>
      <c r="G121" s="67">
        <v>68266262</v>
      </c>
      <c r="H121" s="67">
        <v>0</v>
      </c>
      <c r="I121" s="67">
        <v>0</v>
      </c>
      <c r="J121" s="67">
        <v>0</v>
      </c>
      <c r="K121" s="123">
        <v>17892000</v>
      </c>
      <c r="L121" s="67">
        <v>17892000</v>
      </c>
      <c r="M121" s="67">
        <v>0</v>
      </c>
      <c r="N121" s="67">
        <v>0</v>
      </c>
      <c r="O121" s="67">
        <v>0</v>
      </c>
      <c r="P121" s="67">
        <v>17892000</v>
      </c>
      <c r="Q121" s="123">
        <v>86158262</v>
      </c>
      <c r="S121" s="98"/>
    </row>
    <row r="122" spans="2:19" ht="23" hidden="1" x14ac:dyDescent="0.3">
      <c r="B122" s="63"/>
      <c r="C122" s="64"/>
      <c r="D122" s="63"/>
      <c r="E122" s="109" t="s">
        <v>160</v>
      </c>
      <c r="F122" s="123">
        <v>0</v>
      </c>
      <c r="G122" s="67">
        <v>0</v>
      </c>
      <c r="H122" s="67">
        <v>0</v>
      </c>
      <c r="I122" s="67">
        <v>0</v>
      </c>
      <c r="J122" s="67">
        <v>0</v>
      </c>
      <c r="K122" s="123">
        <v>0</v>
      </c>
      <c r="L122" s="123">
        <v>0</v>
      </c>
      <c r="M122" s="67">
        <v>0</v>
      </c>
      <c r="N122" s="67">
        <v>0</v>
      </c>
      <c r="O122" s="67">
        <v>0</v>
      </c>
      <c r="P122" s="67">
        <v>0</v>
      </c>
      <c r="Q122" s="123">
        <v>0</v>
      </c>
      <c r="S122" s="98"/>
    </row>
    <row r="123" spans="2:19" ht="31.5" customHeight="1" x14ac:dyDescent="0.3">
      <c r="B123" s="63" t="s">
        <v>399</v>
      </c>
      <c r="C123" s="64">
        <v>2020</v>
      </c>
      <c r="D123" s="63" t="s">
        <v>458</v>
      </c>
      <c r="E123" s="65" t="s">
        <v>212</v>
      </c>
      <c r="F123" s="123">
        <v>120313397.73</v>
      </c>
      <c r="G123" s="67">
        <v>120313397.73</v>
      </c>
      <c r="H123" s="67">
        <v>0</v>
      </c>
      <c r="I123" s="67">
        <v>0</v>
      </c>
      <c r="J123" s="67">
        <v>0</v>
      </c>
      <c r="K123" s="123">
        <v>1550000</v>
      </c>
      <c r="L123" s="67">
        <v>1550000</v>
      </c>
      <c r="M123" s="67">
        <v>0</v>
      </c>
      <c r="N123" s="67">
        <v>0</v>
      </c>
      <c r="O123" s="67">
        <v>0</v>
      </c>
      <c r="P123" s="67">
        <v>1550000</v>
      </c>
      <c r="Q123" s="123">
        <v>121863397.73</v>
      </c>
      <c r="S123" s="98"/>
    </row>
    <row r="124" spans="2:19" ht="23" hidden="1" x14ac:dyDescent="0.3">
      <c r="B124" s="63"/>
      <c r="C124" s="64"/>
      <c r="D124" s="63"/>
      <c r="E124" s="109" t="s">
        <v>259</v>
      </c>
      <c r="F124" s="123">
        <v>0</v>
      </c>
      <c r="G124" s="67">
        <v>0</v>
      </c>
      <c r="H124" s="67">
        <v>0</v>
      </c>
      <c r="I124" s="67">
        <v>0</v>
      </c>
      <c r="J124" s="67">
        <v>0</v>
      </c>
      <c r="K124" s="123">
        <v>0</v>
      </c>
      <c r="L124" s="123">
        <v>0</v>
      </c>
      <c r="M124" s="67">
        <v>0</v>
      </c>
      <c r="N124" s="67">
        <v>0</v>
      </c>
      <c r="O124" s="67">
        <v>0</v>
      </c>
      <c r="P124" s="67">
        <v>0</v>
      </c>
      <c r="Q124" s="123">
        <v>0</v>
      </c>
      <c r="S124" s="98"/>
    </row>
    <row r="125" spans="2:19" ht="19.5" hidden="1" customHeight="1" x14ac:dyDescent="0.3">
      <c r="B125" s="63" t="s">
        <v>400</v>
      </c>
      <c r="C125" s="64">
        <v>2040</v>
      </c>
      <c r="D125" s="63" t="s">
        <v>459</v>
      </c>
      <c r="E125" s="179" t="s">
        <v>401</v>
      </c>
      <c r="F125" s="123">
        <v>6047285.1099999994</v>
      </c>
      <c r="G125" s="67">
        <v>6047285.1099999994</v>
      </c>
      <c r="H125" s="67">
        <v>0</v>
      </c>
      <c r="I125" s="67">
        <v>0</v>
      </c>
      <c r="J125" s="67">
        <v>0</v>
      </c>
      <c r="K125" s="123">
        <v>0</v>
      </c>
      <c r="L125" s="123">
        <v>0</v>
      </c>
      <c r="M125" s="67">
        <v>0</v>
      </c>
      <c r="N125" s="67">
        <v>0</v>
      </c>
      <c r="O125" s="67">
        <v>0</v>
      </c>
      <c r="P125" s="67">
        <v>0</v>
      </c>
      <c r="Q125" s="123">
        <v>6047285.1099999994</v>
      </c>
      <c r="S125" s="98"/>
    </row>
    <row r="126" spans="2:19" ht="36" customHeight="1" x14ac:dyDescent="0.3">
      <c r="B126" s="63" t="s">
        <v>402</v>
      </c>
      <c r="C126" s="64">
        <v>2050</v>
      </c>
      <c r="D126" s="63" t="s">
        <v>461</v>
      </c>
      <c r="E126" s="110" t="s">
        <v>213</v>
      </c>
      <c r="F126" s="123">
        <v>61224400</v>
      </c>
      <c r="G126" s="67">
        <v>61224400</v>
      </c>
      <c r="H126" s="67">
        <v>0</v>
      </c>
      <c r="I126" s="67">
        <v>0</v>
      </c>
      <c r="J126" s="67">
        <v>0</v>
      </c>
      <c r="K126" s="123">
        <v>0</v>
      </c>
      <c r="L126" s="67">
        <v>0</v>
      </c>
      <c r="M126" s="67">
        <v>0</v>
      </c>
      <c r="N126" s="67">
        <v>0</v>
      </c>
      <c r="O126" s="67">
        <v>0</v>
      </c>
      <c r="P126" s="67">
        <v>0</v>
      </c>
      <c r="Q126" s="123">
        <v>61224400</v>
      </c>
      <c r="S126" s="98"/>
    </row>
    <row r="127" spans="2:19" ht="35.25" hidden="1" customHeight="1" x14ac:dyDescent="0.3">
      <c r="B127" s="63" t="s">
        <v>393</v>
      </c>
      <c r="C127" s="64">
        <v>2060</v>
      </c>
      <c r="D127" s="63" t="s">
        <v>462</v>
      </c>
      <c r="E127" s="65" t="s">
        <v>214</v>
      </c>
      <c r="F127" s="123">
        <v>21697400</v>
      </c>
      <c r="G127" s="67">
        <v>21697400</v>
      </c>
      <c r="H127" s="67">
        <v>0</v>
      </c>
      <c r="I127" s="67">
        <v>0</v>
      </c>
      <c r="J127" s="67">
        <v>0</v>
      </c>
      <c r="K127" s="123">
        <v>0</v>
      </c>
      <c r="L127" s="67">
        <v>0</v>
      </c>
      <c r="M127" s="67">
        <v>0</v>
      </c>
      <c r="N127" s="67">
        <v>0</v>
      </c>
      <c r="O127" s="67">
        <v>0</v>
      </c>
      <c r="P127" s="67">
        <v>0</v>
      </c>
      <c r="Q127" s="123">
        <v>21697400</v>
      </c>
      <c r="S127" s="98"/>
    </row>
    <row r="128" spans="2:19" ht="14" hidden="1" x14ac:dyDescent="0.3">
      <c r="B128" s="63" t="s">
        <v>394</v>
      </c>
      <c r="C128" s="64">
        <v>2070</v>
      </c>
      <c r="D128" s="63" t="s">
        <v>463</v>
      </c>
      <c r="E128" s="110" t="s">
        <v>403</v>
      </c>
      <c r="F128" s="123">
        <v>53863900</v>
      </c>
      <c r="G128" s="67">
        <v>53863900</v>
      </c>
      <c r="H128" s="67">
        <v>0</v>
      </c>
      <c r="I128" s="67">
        <v>0</v>
      </c>
      <c r="J128" s="67">
        <v>0</v>
      </c>
      <c r="K128" s="123">
        <v>0</v>
      </c>
      <c r="L128" s="123">
        <v>0</v>
      </c>
      <c r="M128" s="67">
        <v>0</v>
      </c>
      <c r="N128" s="67">
        <v>0</v>
      </c>
      <c r="O128" s="67">
        <v>0</v>
      </c>
      <c r="P128" s="67">
        <v>0</v>
      </c>
      <c r="Q128" s="123">
        <v>53863900</v>
      </c>
      <c r="S128" s="98"/>
    </row>
    <row r="129" spans="1:19" ht="69" hidden="1" x14ac:dyDescent="0.3">
      <c r="B129" s="63"/>
      <c r="C129" s="64"/>
      <c r="D129" s="63"/>
      <c r="E129" s="109" t="s">
        <v>270</v>
      </c>
      <c r="F129" s="123">
        <v>0</v>
      </c>
      <c r="G129" s="67">
        <v>0</v>
      </c>
      <c r="H129" s="67">
        <v>0</v>
      </c>
      <c r="I129" s="67">
        <v>0</v>
      </c>
      <c r="J129" s="67">
        <v>0</v>
      </c>
      <c r="K129" s="123">
        <v>0</v>
      </c>
      <c r="L129" s="123">
        <v>0</v>
      </c>
      <c r="M129" s="67">
        <v>0</v>
      </c>
      <c r="N129" s="67">
        <v>0</v>
      </c>
      <c r="O129" s="67">
        <v>0</v>
      </c>
      <c r="P129" s="67">
        <v>0</v>
      </c>
      <c r="Q129" s="123">
        <v>0</v>
      </c>
      <c r="S129" s="98"/>
    </row>
    <row r="130" spans="1:19" ht="28" hidden="1" x14ac:dyDescent="0.3">
      <c r="B130" s="63" t="s">
        <v>395</v>
      </c>
      <c r="C130" s="64">
        <v>2090</v>
      </c>
      <c r="D130" s="63" t="s">
        <v>566</v>
      </c>
      <c r="E130" s="110" t="s">
        <v>215</v>
      </c>
      <c r="F130" s="123">
        <v>0</v>
      </c>
      <c r="G130" s="67">
        <v>0</v>
      </c>
      <c r="H130" s="67">
        <v>0</v>
      </c>
      <c r="I130" s="67">
        <v>0</v>
      </c>
      <c r="J130" s="67">
        <v>0</v>
      </c>
      <c r="K130" s="123">
        <v>0</v>
      </c>
      <c r="L130" s="123">
        <v>0</v>
      </c>
      <c r="M130" s="67">
        <v>0</v>
      </c>
      <c r="N130" s="67">
        <v>0</v>
      </c>
      <c r="O130" s="67">
        <v>0</v>
      </c>
      <c r="P130" s="67">
        <v>0</v>
      </c>
      <c r="Q130" s="123">
        <v>0</v>
      </c>
      <c r="S130" s="98"/>
    </row>
    <row r="131" spans="1:19" ht="28" hidden="1" x14ac:dyDescent="0.3">
      <c r="B131" s="63" t="s">
        <v>404</v>
      </c>
      <c r="C131" s="64">
        <v>2120</v>
      </c>
      <c r="D131" s="63" t="s">
        <v>464</v>
      </c>
      <c r="E131" s="111" t="s">
        <v>216</v>
      </c>
      <c r="F131" s="123">
        <v>0</v>
      </c>
      <c r="G131" s="67">
        <v>0</v>
      </c>
      <c r="H131" s="67">
        <v>0</v>
      </c>
      <c r="I131" s="67">
        <v>0</v>
      </c>
      <c r="J131" s="67">
        <v>0</v>
      </c>
      <c r="K131" s="123">
        <v>0</v>
      </c>
      <c r="L131" s="123">
        <v>0</v>
      </c>
      <c r="M131" s="67">
        <v>0</v>
      </c>
      <c r="N131" s="67">
        <v>0</v>
      </c>
      <c r="O131" s="67">
        <v>0</v>
      </c>
      <c r="P131" s="67">
        <v>0</v>
      </c>
      <c r="Q131" s="123">
        <v>0</v>
      </c>
      <c r="S131" s="98"/>
    </row>
    <row r="132" spans="1:19" ht="31.5" hidden="1" customHeight="1" x14ac:dyDescent="0.3">
      <c r="B132" s="63" t="s">
        <v>396</v>
      </c>
      <c r="C132" s="64">
        <v>2130</v>
      </c>
      <c r="D132" s="63" t="s">
        <v>465</v>
      </c>
      <c r="E132" s="65" t="s">
        <v>217</v>
      </c>
      <c r="F132" s="123">
        <v>30371320</v>
      </c>
      <c r="G132" s="67">
        <v>30371320</v>
      </c>
      <c r="H132" s="67">
        <v>0</v>
      </c>
      <c r="I132" s="67">
        <v>0</v>
      </c>
      <c r="J132" s="67">
        <v>0</v>
      </c>
      <c r="K132" s="123">
        <v>0</v>
      </c>
      <c r="L132" s="67">
        <v>0</v>
      </c>
      <c r="M132" s="67">
        <v>0</v>
      </c>
      <c r="N132" s="67">
        <v>0</v>
      </c>
      <c r="O132" s="67">
        <v>0</v>
      </c>
      <c r="P132" s="67">
        <v>0</v>
      </c>
      <c r="Q132" s="123">
        <v>30371320</v>
      </c>
      <c r="S132" s="98"/>
    </row>
    <row r="133" spans="1:19" ht="28" hidden="1" x14ac:dyDescent="0.3">
      <c r="B133" s="63" t="s">
        <v>580</v>
      </c>
      <c r="C133" s="64">
        <v>2140</v>
      </c>
      <c r="D133" s="63"/>
      <c r="E133" s="110" t="s">
        <v>581</v>
      </c>
      <c r="F133" s="123">
        <v>0</v>
      </c>
      <c r="G133" s="67">
        <v>0</v>
      </c>
      <c r="H133" s="67">
        <v>0</v>
      </c>
      <c r="I133" s="67">
        <v>0</v>
      </c>
      <c r="J133" s="67">
        <v>0</v>
      </c>
      <c r="K133" s="123">
        <v>0</v>
      </c>
      <c r="L133" s="123">
        <v>0</v>
      </c>
      <c r="M133" s="67">
        <v>0</v>
      </c>
      <c r="N133" s="67">
        <v>0</v>
      </c>
      <c r="O133" s="67">
        <v>0</v>
      </c>
      <c r="P133" s="67">
        <v>0</v>
      </c>
      <c r="Q133" s="123">
        <v>0</v>
      </c>
      <c r="S133" s="98"/>
    </row>
    <row r="134" spans="1:19" ht="28" hidden="1" x14ac:dyDescent="0.3">
      <c r="B134" s="63" t="s">
        <v>407</v>
      </c>
      <c r="C134" s="64">
        <v>2144</v>
      </c>
      <c r="D134" s="63" t="s">
        <v>567</v>
      </c>
      <c r="E134" s="110" t="s">
        <v>408</v>
      </c>
      <c r="F134" s="123">
        <v>0</v>
      </c>
      <c r="G134" s="67">
        <v>0</v>
      </c>
      <c r="H134" s="67">
        <v>0</v>
      </c>
      <c r="I134" s="67">
        <v>0</v>
      </c>
      <c r="J134" s="67">
        <v>0</v>
      </c>
      <c r="K134" s="123">
        <v>0</v>
      </c>
      <c r="L134" s="123">
        <v>0</v>
      </c>
      <c r="M134" s="67">
        <v>0</v>
      </c>
      <c r="N134" s="67">
        <v>0</v>
      </c>
      <c r="O134" s="67">
        <v>0</v>
      </c>
      <c r="P134" s="67">
        <v>0</v>
      </c>
      <c r="Q134" s="123">
        <v>0</v>
      </c>
      <c r="S134" s="98"/>
    </row>
    <row r="135" spans="1:19" ht="28" x14ac:dyDescent="0.3">
      <c r="B135" s="151" t="s">
        <v>405</v>
      </c>
      <c r="C135" s="68">
        <v>2150</v>
      </c>
      <c r="E135" s="180" t="s">
        <v>406</v>
      </c>
      <c r="F135" s="123">
        <v>70314994.75</v>
      </c>
      <c r="G135" s="123">
        <v>70314994.75</v>
      </c>
      <c r="H135" s="123">
        <v>7028800</v>
      </c>
      <c r="I135" s="123">
        <v>1239000</v>
      </c>
      <c r="J135" s="123">
        <v>0</v>
      </c>
      <c r="K135" s="123">
        <v>33534588.740000002</v>
      </c>
      <c r="L135" s="123">
        <v>0</v>
      </c>
      <c r="M135" s="123">
        <v>245061.74</v>
      </c>
      <c r="N135" s="123">
        <v>0</v>
      </c>
      <c r="O135" s="123">
        <v>0</v>
      </c>
      <c r="P135" s="123">
        <v>33289527</v>
      </c>
      <c r="Q135" s="123">
        <v>103849583.48999999</v>
      </c>
      <c r="S135" s="98"/>
    </row>
    <row r="136" spans="1:19" ht="28" hidden="1" x14ac:dyDescent="0.3">
      <c r="B136" s="63" t="s">
        <v>591</v>
      </c>
      <c r="C136" s="64">
        <v>2151</v>
      </c>
      <c r="D136" s="63" t="s">
        <v>592</v>
      </c>
      <c r="E136" s="65" t="s">
        <v>593</v>
      </c>
      <c r="F136" s="123">
        <v>58690408.75</v>
      </c>
      <c r="G136" s="67">
        <v>58690408.75</v>
      </c>
      <c r="H136" s="67">
        <v>7028800</v>
      </c>
      <c r="I136" s="67">
        <v>1239000</v>
      </c>
      <c r="J136" s="67">
        <v>0</v>
      </c>
      <c r="K136" s="123">
        <v>0</v>
      </c>
      <c r="L136" s="67">
        <v>0</v>
      </c>
      <c r="M136" s="67">
        <v>0</v>
      </c>
      <c r="N136" s="67">
        <v>0</v>
      </c>
      <c r="O136" s="67">
        <v>0</v>
      </c>
      <c r="P136" s="67">
        <v>0</v>
      </c>
      <c r="Q136" s="123">
        <v>58690408.75</v>
      </c>
      <c r="S136" s="98"/>
    </row>
    <row r="137" spans="1:19" ht="28" hidden="1" x14ac:dyDescent="0.3">
      <c r="B137" s="63" t="s">
        <v>591</v>
      </c>
      <c r="C137" s="64">
        <v>2151</v>
      </c>
      <c r="D137" s="63" t="s">
        <v>465</v>
      </c>
      <c r="E137" s="111" t="s">
        <v>309</v>
      </c>
      <c r="F137" s="123">
        <v>0</v>
      </c>
      <c r="G137" s="67">
        <v>0</v>
      </c>
      <c r="H137" s="67">
        <v>0</v>
      </c>
      <c r="I137" s="67">
        <v>0</v>
      </c>
      <c r="J137" s="67">
        <v>0</v>
      </c>
      <c r="K137" s="123">
        <v>0</v>
      </c>
      <c r="L137" s="123">
        <v>0</v>
      </c>
      <c r="M137" s="67">
        <v>0</v>
      </c>
      <c r="N137" s="67">
        <v>0</v>
      </c>
      <c r="O137" s="67">
        <v>0</v>
      </c>
      <c r="P137" s="67">
        <v>0</v>
      </c>
      <c r="Q137" s="123">
        <v>0</v>
      </c>
      <c r="S137" s="98"/>
    </row>
    <row r="138" spans="1:19" ht="28.5" customHeight="1" x14ac:dyDescent="0.3">
      <c r="B138" s="63" t="s">
        <v>594</v>
      </c>
      <c r="C138" s="64">
        <v>2152</v>
      </c>
      <c r="D138" s="63" t="s">
        <v>592</v>
      </c>
      <c r="E138" s="65" t="s">
        <v>596</v>
      </c>
      <c r="F138" s="123">
        <v>11624586</v>
      </c>
      <c r="G138" s="67">
        <v>11624586</v>
      </c>
      <c r="H138" s="218">
        <v>0</v>
      </c>
      <c r="I138" s="218">
        <v>0</v>
      </c>
      <c r="J138" s="218">
        <v>0</v>
      </c>
      <c r="K138" s="218">
        <v>33534588.740000002</v>
      </c>
      <c r="L138" s="67">
        <v>0</v>
      </c>
      <c r="M138" s="67">
        <v>245061.74</v>
      </c>
      <c r="N138" s="218">
        <v>0</v>
      </c>
      <c r="O138" s="218">
        <v>0</v>
      </c>
      <c r="P138" s="218">
        <v>33289527</v>
      </c>
      <c r="Q138" s="123">
        <v>45159174.740000002</v>
      </c>
      <c r="S138" s="98"/>
    </row>
    <row r="139" spans="1:19" ht="26" hidden="1" x14ac:dyDescent="0.3">
      <c r="B139" s="112"/>
      <c r="C139" s="112"/>
      <c r="D139" s="112"/>
      <c r="E139" s="112" t="s">
        <v>271</v>
      </c>
      <c r="F139" s="223">
        <v>0</v>
      </c>
      <c r="G139" s="224">
        <v>0</v>
      </c>
      <c r="H139" s="224">
        <v>0</v>
      </c>
      <c r="I139" s="224">
        <v>0</v>
      </c>
      <c r="J139" s="224">
        <v>0</v>
      </c>
      <c r="K139" s="223">
        <v>0</v>
      </c>
      <c r="L139" s="223">
        <v>0</v>
      </c>
      <c r="M139" s="224">
        <v>0</v>
      </c>
      <c r="N139" s="224">
        <v>0</v>
      </c>
      <c r="O139" s="224">
        <v>0</v>
      </c>
      <c r="P139" s="224">
        <v>0</v>
      </c>
      <c r="Q139" s="223">
        <v>0</v>
      </c>
      <c r="S139" s="98"/>
    </row>
    <row r="140" spans="1:19" ht="91" hidden="1" x14ac:dyDescent="0.3">
      <c r="B140" s="112"/>
      <c r="C140" s="112"/>
      <c r="D140" s="112"/>
      <c r="E140" s="112" t="s">
        <v>272</v>
      </c>
      <c r="F140" s="223">
        <v>0</v>
      </c>
      <c r="G140" s="224">
        <v>0</v>
      </c>
      <c r="H140" s="224">
        <v>0</v>
      </c>
      <c r="I140" s="224">
        <v>0</v>
      </c>
      <c r="J140" s="224">
        <v>0</v>
      </c>
      <c r="K140" s="223">
        <v>0</v>
      </c>
      <c r="L140" s="223">
        <v>0</v>
      </c>
      <c r="M140" s="224">
        <v>0</v>
      </c>
      <c r="N140" s="224">
        <v>0</v>
      </c>
      <c r="O140" s="224">
        <v>0</v>
      </c>
      <c r="P140" s="224">
        <v>0</v>
      </c>
      <c r="Q140" s="223">
        <v>0</v>
      </c>
      <c r="S140" s="98"/>
    </row>
    <row r="141" spans="1:19" ht="39" hidden="1" x14ac:dyDescent="0.3">
      <c r="B141" s="112"/>
      <c r="C141" s="112"/>
      <c r="D141" s="112"/>
      <c r="E141" s="112" t="s">
        <v>218</v>
      </c>
      <c r="F141" s="223">
        <v>0</v>
      </c>
      <c r="G141" s="224">
        <v>0</v>
      </c>
      <c r="H141" s="224">
        <v>0</v>
      </c>
      <c r="I141" s="224">
        <v>0</v>
      </c>
      <c r="J141" s="224">
        <v>0</v>
      </c>
      <c r="K141" s="223">
        <v>0</v>
      </c>
      <c r="L141" s="223">
        <v>0</v>
      </c>
      <c r="M141" s="224">
        <v>0</v>
      </c>
      <c r="N141" s="224">
        <v>0</v>
      </c>
      <c r="O141" s="224">
        <v>0</v>
      </c>
      <c r="P141" s="224">
        <v>0</v>
      </c>
      <c r="Q141" s="223">
        <v>0</v>
      </c>
      <c r="S141" s="98"/>
    </row>
    <row r="142" spans="1:19" ht="39" hidden="1" x14ac:dyDescent="0.3">
      <c r="A142" s="99"/>
      <c r="B142" s="112"/>
      <c r="C142" s="112"/>
      <c r="D142" s="112"/>
      <c r="E142" s="112" t="s">
        <v>219</v>
      </c>
      <c r="F142" s="223">
        <v>0</v>
      </c>
      <c r="G142" s="224">
        <v>0</v>
      </c>
      <c r="H142" s="224">
        <v>0</v>
      </c>
      <c r="I142" s="224">
        <v>0</v>
      </c>
      <c r="J142" s="224">
        <v>0</v>
      </c>
      <c r="K142" s="223">
        <v>0</v>
      </c>
      <c r="L142" s="223">
        <v>0</v>
      </c>
      <c r="M142" s="224">
        <v>0</v>
      </c>
      <c r="N142" s="224">
        <v>0</v>
      </c>
      <c r="O142" s="224">
        <v>0</v>
      </c>
      <c r="P142" s="224">
        <v>0</v>
      </c>
      <c r="Q142" s="223">
        <v>0</v>
      </c>
      <c r="S142" s="98"/>
    </row>
    <row r="143" spans="1:19" ht="65" hidden="1" x14ac:dyDescent="0.3">
      <c r="B143" s="112"/>
      <c r="C143" s="112"/>
      <c r="D143" s="112"/>
      <c r="E143" s="113" t="s">
        <v>64</v>
      </c>
      <c r="F143" s="223">
        <v>0</v>
      </c>
      <c r="G143" s="224">
        <v>0</v>
      </c>
      <c r="H143" s="224">
        <v>0</v>
      </c>
      <c r="I143" s="224">
        <v>0</v>
      </c>
      <c r="J143" s="224">
        <v>0</v>
      </c>
      <c r="K143" s="223">
        <v>19774800</v>
      </c>
      <c r="L143" s="223">
        <v>0</v>
      </c>
      <c r="M143" s="224">
        <v>0</v>
      </c>
      <c r="N143" s="224">
        <v>0</v>
      </c>
      <c r="O143" s="224">
        <v>0</v>
      </c>
      <c r="P143" s="224">
        <v>19774800</v>
      </c>
      <c r="Q143" s="223">
        <v>19774800</v>
      </c>
      <c r="S143" s="98"/>
    </row>
    <row r="144" spans="1:19" ht="28" hidden="1" x14ac:dyDescent="0.3">
      <c r="A144" s="99"/>
      <c r="B144" s="63"/>
      <c r="C144" s="64"/>
      <c r="D144" s="63"/>
      <c r="E144" s="111" t="s">
        <v>220</v>
      </c>
      <c r="F144" s="123">
        <v>0</v>
      </c>
      <c r="G144" s="67">
        <v>0</v>
      </c>
      <c r="H144" s="67">
        <v>0</v>
      </c>
      <c r="I144" s="67">
        <v>0</v>
      </c>
      <c r="J144" s="67">
        <v>0</v>
      </c>
      <c r="K144" s="123">
        <v>0</v>
      </c>
      <c r="L144" s="123">
        <v>0</v>
      </c>
      <c r="M144" s="67">
        <v>0</v>
      </c>
      <c r="N144" s="67">
        <v>0</v>
      </c>
      <c r="O144" s="67">
        <v>0</v>
      </c>
      <c r="P144" s="67">
        <v>0</v>
      </c>
      <c r="Q144" s="123">
        <v>0</v>
      </c>
      <c r="S144" s="98"/>
    </row>
    <row r="145" spans="1:21" ht="14" hidden="1" x14ac:dyDescent="0.3">
      <c r="B145" s="151" t="s">
        <v>397</v>
      </c>
      <c r="C145" s="77">
        <v>4000</v>
      </c>
      <c r="D145" s="268" t="s">
        <v>221</v>
      </c>
      <c r="E145" s="269"/>
      <c r="F145" s="123">
        <v>0</v>
      </c>
      <c r="G145" s="98">
        <v>0</v>
      </c>
      <c r="H145" s="123">
        <v>0</v>
      </c>
      <c r="I145" s="123">
        <v>0</v>
      </c>
      <c r="J145" s="123">
        <v>0</v>
      </c>
      <c r="K145" s="123">
        <v>0</v>
      </c>
      <c r="L145" s="123">
        <v>0</v>
      </c>
      <c r="M145" s="123">
        <v>0</v>
      </c>
      <c r="N145" s="123">
        <v>0</v>
      </c>
      <c r="O145" s="123">
        <v>0</v>
      </c>
      <c r="P145" s="123">
        <v>0</v>
      </c>
      <c r="Q145" s="123">
        <v>0</v>
      </c>
      <c r="S145" s="98"/>
    </row>
    <row r="146" spans="1:21" ht="28" hidden="1" x14ac:dyDescent="0.3">
      <c r="B146" s="63" t="s">
        <v>410</v>
      </c>
      <c r="C146" s="64">
        <v>4030</v>
      </c>
      <c r="D146" s="63" t="s">
        <v>568</v>
      </c>
      <c r="E146" s="111" t="s">
        <v>409</v>
      </c>
      <c r="F146" s="123">
        <v>0</v>
      </c>
      <c r="G146" s="67">
        <v>0</v>
      </c>
      <c r="H146" s="67">
        <v>0</v>
      </c>
      <c r="I146" s="67">
        <v>0</v>
      </c>
      <c r="J146" s="67">
        <v>0</v>
      </c>
      <c r="K146" s="123">
        <v>0</v>
      </c>
      <c r="L146" s="123">
        <v>0</v>
      </c>
      <c r="M146" s="67">
        <v>0</v>
      </c>
      <c r="N146" s="67">
        <v>0</v>
      </c>
      <c r="O146" s="67">
        <v>0</v>
      </c>
      <c r="P146" s="67">
        <v>0</v>
      </c>
      <c r="Q146" s="123">
        <v>0</v>
      </c>
      <c r="S146" s="98"/>
    </row>
    <row r="147" spans="1:21" ht="14" hidden="1" x14ac:dyDescent="0.3">
      <c r="B147" s="151" t="s">
        <v>194</v>
      </c>
      <c r="C147" s="64">
        <v>8300</v>
      </c>
      <c r="D147" s="268" t="s">
        <v>193</v>
      </c>
      <c r="E147" s="269"/>
      <c r="F147" s="123">
        <v>0</v>
      </c>
      <c r="G147" s="98">
        <v>0</v>
      </c>
      <c r="H147" s="123">
        <v>0</v>
      </c>
      <c r="I147" s="123">
        <v>0</v>
      </c>
      <c r="J147" s="123">
        <v>0</v>
      </c>
      <c r="K147" s="123">
        <v>0</v>
      </c>
      <c r="L147" s="123">
        <v>0</v>
      </c>
      <c r="M147" s="123">
        <v>0</v>
      </c>
      <c r="N147" s="123">
        <v>0</v>
      </c>
      <c r="O147" s="123">
        <v>0</v>
      </c>
      <c r="P147" s="123">
        <v>0</v>
      </c>
      <c r="Q147" s="123">
        <v>0</v>
      </c>
      <c r="S147" s="98"/>
    </row>
    <row r="148" spans="1:21" ht="28" hidden="1" x14ac:dyDescent="0.3">
      <c r="B148" s="63" t="s">
        <v>14</v>
      </c>
      <c r="C148" s="64">
        <v>8311</v>
      </c>
      <c r="D148" s="63" t="s">
        <v>164</v>
      </c>
      <c r="E148" s="110" t="s">
        <v>274</v>
      </c>
      <c r="F148" s="123">
        <v>0</v>
      </c>
      <c r="G148" s="67">
        <v>0</v>
      </c>
      <c r="H148" s="67">
        <v>0</v>
      </c>
      <c r="I148" s="67">
        <v>0</v>
      </c>
      <c r="J148" s="67">
        <v>0</v>
      </c>
      <c r="K148" s="123">
        <v>0</v>
      </c>
      <c r="L148" s="123">
        <v>0</v>
      </c>
      <c r="M148" s="67">
        <v>0</v>
      </c>
      <c r="N148" s="67">
        <v>0</v>
      </c>
      <c r="O148" s="67">
        <v>0</v>
      </c>
      <c r="P148" s="67">
        <v>0</v>
      </c>
      <c r="Q148" s="123">
        <v>0</v>
      </c>
      <c r="S148" s="98"/>
    </row>
    <row r="149" spans="1:21" ht="14" hidden="1" x14ac:dyDescent="0.3">
      <c r="B149" s="63" t="s">
        <v>15</v>
      </c>
      <c r="C149" s="64">
        <v>8312</v>
      </c>
      <c r="D149" s="63" t="s">
        <v>16</v>
      </c>
      <c r="E149" s="110" t="s">
        <v>17</v>
      </c>
      <c r="F149" s="123">
        <v>0</v>
      </c>
      <c r="G149" s="67">
        <v>0</v>
      </c>
      <c r="H149" s="67">
        <v>0</v>
      </c>
      <c r="I149" s="67">
        <v>0</v>
      </c>
      <c r="J149" s="67">
        <v>0</v>
      </c>
      <c r="K149" s="123">
        <v>0</v>
      </c>
      <c r="L149" s="123">
        <v>0</v>
      </c>
      <c r="M149" s="67">
        <v>0</v>
      </c>
      <c r="N149" s="67">
        <v>0</v>
      </c>
      <c r="O149" s="67">
        <v>0</v>
      </c>
      <c r="P149" s="67">
        <v>0</v>
      </c>
      <c r="Q149" s="123">
        <v>0</v>
      </c>
      <c r="S149" s="98"/>
    </row>
    <row r="150" spans="1:21" ht="14" hidden="1" x14ac:dyDescent="0.3">
      <c r="A150" s="99"/>
      <c r="B150" s="63" t="s">
        <v>18</v>
      </c>
      <c r="C150" s="64">
        <v>8320</v>
      </c>
      <c r="D150" s="63" t="s">
        <v>19</v>
      </c>
      <c r="E150" s="110" t="s">
        <v>20</v>
      </c>
      <c r="F150" s="123">
        <v>0</v>
      </c>
      <c r="G150" s="67">
        <v>0</v>
      </c>
      <c r="H150" s="67">
        <v>0</v>
      </c>
      <c r="I150" s="67">
        <v>0</v>
      </c>
      <c r="J150" s="67">
        <v>0</v>
      </c>
      <c r="K150" s="123">
        <v>0</v>
      </c>
      <c r="L150" s="123">
        <v>0</v>
      </c>
      <c r="M150" s="67">
        <v>0</v>
      </c>
      <c r="N150" s="67">
        <v>0</v>
      </c>
      <c r="O150" s="67">
        <v>0</v>
      </c>
      <c r="P150" s="67">
        <v>0</v>
      </c>
      <c r="Q150" s="123">
        <v>0</v>
      </c>
      <c r="S150" s="98"/>
    </row>
    <row r="151" spans="1:21" ht="28" hidden="1" x14ac:dyDescent="0.3">
      <c r="B151" s="63" t="s">
        <v>411</v>
      </c>
      <c r="C151" s="64">
        <v>8330</v>
      </c>
      <c r="D151" s="63" t="s">
        <v>569</v>
      </c>
      <c r="E151" s="110" t="s">
        <v>413</v>
      </c>
      <c r="F151" s="123">
        <v>0</v>
      </c>
      <c r="G151" s="67">
        <v>0</v>
      </c>
      <c r="H151" s="67">
        <v>0</v>
      </c>
      <c r="I151" s="67">
        <v>0</v>
      </c>
      <c r="J151" s="67">
        <v>0</v>
      </c>
      <c r="K151" s="123">
        <v>0</v>
      </c>
      <c r="L151" s="123">
        <v>0</v>
      </c>
      <c r="M151" s="67">
        <v>0</v>
      </c>
      <c r="N151" s="67">
        <v>0</v>
      </c>
      <c r="O151" s="67">
        <v>0</v>
      </c>
      <c r="P151" s="67">
        <v>0</v>
      </c>
      <c r="Q151" s="123">
        <v>0</v>
      </c>
      <c r="S151" s="98"/>
    </row>
    <row r="152" spans="1:21" ht="28" hidden="1" x14ac:dyDescent="0.3">
      <c r="B152" s="63" t="s">
        <v>412</v>
      </c>
      <c r="C152" s="64">
        <v>8340</v>
      </c>
      <c r="D152" s="63" t="s">
        <v>570</v>
      </c>
      <c r="E152" s="110" t="s">
        <v>414</v>
      </c>
      <c r="F152" s="123">
        <v>0</v>
      </c>
      <c r="G152" s="67">
        <v>0</v>
      </c>
      <c r="H152" s="67">
        <v>0</v>
      </c>
      <c r="I152" s="67">
        <v>0</v>
      </c>
      <c r="J152" s="67">
        <v>0</v>
      </c>
      <c r="K152" s="123">
        <v>0</v>
      </c>
      <c r="L152" s="123">
        <v>0</v>
      </c>
      <c r="M152" s="67">
        <v>0</v>
      </c>
      <c r="N152" s="67">
        <v>0</v>
      </c>
      <c r="O152" s="67">
        <v>0</v>
      </c>
      <c r="P152" s="67">
        <v>0</v>
      </c>
      <c r="Q152" s="123">
        <v>0</v>
      </c>
      <c r="S152" s="98"/>
    </row>
    <row r="153" spans="1:21" ht="14" hidden="1" x14ac:dyDescent="0.3">
      <c r="B153" s="151" t="s">
        <v>415</v>
      </c>
      <c r="C153" s="64">
        <v>7300</v>
      </c>
      <c r="D153" s="268" t="s">
        <v>346</v>
      </c>
      <c r="E153" s="269"/>
      <c r="F153" s="123">
        <v>0</v>
      </c>
      <c r="G153" s="98">
        <v>0</v>
      </c>
      <c r="H153" s="123">
        <v>0</v>
      </c>
      <c r="I153" s="123">
        <v>0</v>
      </c>
      <c r="J153" s="123">
        <v>0</v>
      </c>
      <c r="K153" s="123">
        <v>0</v>
      </c>
      <c r="L153" s="123">
        <v>0</v>
      </c>
      <c r="M153" s="123">
        <v>0</v>
      </c>
      <c r="N153" s="123">
        <v>0</v>
      </c>
      <c r="O153" s="123">
        <v>0</v>
      </c>
      <c r="P153" s="123">
        <v>0</v>
      </c>
      <c r="Q153" s="123">
        <v>0</v>
      </c>
      <c r="S153" s="98"/>
    </row>
    <row r="154" spans="1:21" ht="28" hidden="1" x14ac:dyDescent="0.3">
      <c r="B154" s="63" t="s">
        <v>416</v>
      </c>
      <c r="C154" s="64">
        <v>7322</v>
      </c>
      <c r="D154" s="63" t="s">
        <v>571</v>
      </c>
      <c r="E154" s="110" t="s">
        <v>417</v>
      </c>
      <c r="F154" s="123">
        <v>0</v>
      </c>
      <c r="G154" s="67">
        <v>0</v>
      </c>
      <c r="H154" s="67">
        <v>0</v>
      </c>
      <c r="I154" s="67">
        <v>0</v>
      </c>
      <c r="J154" s="67">
        <v>0</v>
      </c>
      <c r="K154" s="123">
        <v>0</v>
      </c>
      <c r="L154" s="123">
        <v>0</v>
      </c>
      <c r="M154" s="67">
        <v>0</v>
      </c>
      <c r="N154" s="67">
        <v>0</v>
      </c>
      <c r="O154" s="67">
        <v>0</v>
      </c>
      <c r="P154" s="67">
        <v>0</v>
      </c>
      <c r="Q154" s="123">
        <v>0</v>
      </c>
      <c r="S154" s="98"/>
    </row>
    <row r="155" spans="1:21" ht="14" hidden="1" x14ac:dyDescent="0.3">
      <c r="B155" s="151" t="s">
        <v>21</v>
      </c>
      <c r="C155" s="64">
        <v>7360</v>
      </c>
      <c r="D155" s="268" t="s">
        <v>22</v>
      </c>
      <c r="E155" s="269"/>
      <c r="F155" s="123">
        <v>0</v>
      </c>
      <c r="G155" s="98">
        <v>0</v>
      </c>
      <c r="H155" s="123">
        <v>0</v>
      </c>
      <c r="I155" s="123">
        <v>0</v>
      </c>
      <c r="J155" s="123">
        <v>0</v>
      </c>
      <c r="K155" s="123">
        <v>0</v>
      </c>
      <c r="L155" s="123">
        <v>0</v>
      </c>
      <c r="M155" s="123">
        <v>0</v>
      </c>
      <c r="N155" s="123">
        <v>0</v>
      </c>
      <c r="O155" s="123">
        <v>0</v>
      </c>
      <c r="P155" s="123">
        <v>0</v>
      </c>
      <c r="Q155" s="123">
        <v>0</v>
      </c>
      <c r="S155" s="98"/>
    </row>
    <row r="156" spans="1:21" ht="42" hidden="1" x14ac:dyDescent="0.3">
      <c r="B156" s="63" t="s">
        <v>23</v>
      </c>
      <c r="C156" s="64">
        <v>7361</v>
      </c>
      <c r="D156" s="63" t="s">
        <v>320</v>
      </c>
      <c r="E156" s="110" t="s">
        <v>10</v>
      </c>
      <c r="F156" s="123">
        <v>0</v>
      </c>
      <c r="G156" s="67">
        <v>0</v>
      </c>
      <c r="H156" s="67">
        <v>0</v>
      </c>
      <c r="I156" s="67">
        <v>0</v>
      </c>
      <c r="J156" s="67">
        <v>0</v>
      </c>
      <c r="K156" s="123">
        <v>0</v>
      </c>
      <c r="L156" s="123">
        <v>0</v>
      </c>
      <c r="M156" s="67">
        <v>0</v>
      </c>
      <c r="N156" s="67">
        <v>0</v>
      </c>
      <c r="O156" s="67">
        <v>0</v>
      </c>
      <c r="P156" s="67">
        <v>0</v>
      </c>
      <c r="Q156" s="123">
        <v>0</v>
      </c>
      <c r="S156" s="98"/>
    </row>
    <row r="157" spans="1:21" ht="42" hidden="1" x14ac:dyDescent="0.3">
      <c r="B157" s="63" t="s">
        <v>24</v>
      </c>
      <c r="C157" s="64">
        <v>7363</v>
      </c>
      <c r="D157" s="63" t="s">
        <v>320</v>
      </c>
      <c r="E157" s="110" t="s">
        <v>12</v>
      </c>
      <c r="F157" s="123">
        <v>0</v>
      </c>
      <c r="G157" s="67">
        <v>0</v>
      </c>
      <c r="H157" s="67">
        <v>0</v>
      </c>
      <c r="I157" s="67">
        <v>0</v>
      </c>
      <c r="J157" s="67">
        <v>0</v>
      </c>
      <c r="K157" s="123">
        <v>0</v>
      </c>
      <c r="L157" s="123">
        <v>0</v>
      </c>
      <c r="M157" s="67">
        <v>0</v>
      </c>
      <c r="N157" s="67">
        <v>0</v>
      </c>
      <c r="O157" s="67">
        <v>0</v>
      </c>
      <c r="P157" s="67">
        <v>0</v>
      </c>
      <c r="Q157" s="123">
        <v>0</v>
      </c>
    </row>
    <row r="158" spans="1:21" ht="0.75" hidden="1" customHeight="1" x14ac:dyDescent="0.3">
      <c r="B158" s="63" t="s">
        <v>15</v>
      </c>
      <c r="C158" s="64">
        <v>8312</v>
      </c>
      <c r="D158" s="63" t="s">
        <v>16</v>
      </c>
      <c r="E158" s="110" t="s">
        <v>279</v>
      </c>
      <c r="F158" s="123">
        <v>0</v>
      </c>
      <c r="G158" s="67">
        <v>0</v>
      </c>
      <c r="H158" s="67">
        <v>0</v>
      </c>
      <c r="I158" s="67">
        <v>0</v>
      </c>
      <c r="J158" s="67">
        <v>0</v>
      </c>
      <c r="K158" s="123">
        <v>0</v>
      </c>
      <c r="L158" s="123">
        <v>0</v>
      </c>
      <c r="M158" s="67">
        <v>0</v>
      </c>
      <c r="N158" s="67">
        <v>0</v>
      </c>
      <c r="O158" s="67">
        <v>0</v>
      </c>
      <c r="P158" s="67">
        <v>0</v>
      </c>
      <c r="Q158" s="123">
        <v>0</v>
      </c>
    </row>
    <row r="159" spans="1:21" ht="19.5" customHeight="1" x14ac:dyDescent="0.3">
      <c r="B159" s="151" t="s">
        <v>418</v>
      </c>
      <c r="C159" s="268" t="s">
        <v>229</v>
      </c>
      <c r="D159" s="270"/>
      <c r="E159" s="269"/>
      <c r="F159" s="123">
        <v>450635871.65000004</v>
      </c>
      <c r="G159" s="123">
        <v>450635871.65000004</v>
      </c>
      <c r="H159" s="123">
        <v>205714763.02000001</v>
      </c>
      <c r="I159" s="123">
        <v>51460249.979999997</v>
      </c>
      <c r="J159" s="123">
        <v>0</v>
      </c>
      <c r="K159" s="123">
        <v>91336719.329999998</v>
      </c>
      <c r="L159" s="123">
        <v>31156399.329999998</v>
      </c>
      <c r="M159" s="123">
        <v>60180320</v>
      </c>
      <c r="N159" s="123">
        <v>291603</v>
      </c>
      <c r="O159" s="123">
        <v>72904</v>
      </c>
      <c r="P159" s="123">
        <v>31156399.329999998</v>
      </c>
      <c r="Q159" s="123">
        <v>541972590.98000002</v>
      </c>
      <c r="S159" s="98"/>
      <c r="T159" s="98"/>
      <c r="U159" s="98"/>
    </row>
    <row r="160" spans="1:21" ht="19.5" customHeight="1" x14ac:dyDescent="0.3">
      <c r="B160" s="95" t="s">
        <v>419</v>
      </c>
      <c r="C160" s="273" t="s">
        <v>229</v>
      </c>
      <c r="D160" s="274"/>
      <c r="E160" s="275"/>
      <c r="F160" s="123">
        <v>450635871.65000004</v>
      </c>
      <c r="G160" s="97">
        <v>450635871.65000004</v>
      </c>
      <c r="H160" s="97">
        <v>205714763.02000001</v>
      </c>
      <c r="I160" s="97">
        <v>51460249.979999997</v>
      </c>
      <c r="J160" s="97">
        <v>0</v>
      </c>
      <c r="K160" s="123">
        <v>91336719.329999998</v>
      </c>
      <c r="L160" s="97">
        <v>31156399.329999998</v>
      </c>
      <c r="M160" s="97">
        <v>60180320</v>
      </c>
      <c r="N160" s="97">
        <v>291603</v>
      </c>
      <c r="O160" s="97">
        <v>72904</v>
      </c>
      <c r="P160" s="97">
        <v>31156399.329999998</v>
      </c>
      <c r="Q160" s="123">
        <v>541972590.98000002</v>
      </c>
    </row>
    <row r="161" spans="1:19" ht="19.5" customHeight="1" x14ac:dyDescent="0.3">
      <c r="B161" s="151" t="s">
        <v>420</v>
      </c>
      <c r="C161" s="68">
        <v>3000</v>
      </c>
      <c r="D161" s="268" t="s">
        <v>223</v>
      </c>
      <c r="E161" s="269"/>
      <c r="F161" s="123">
        <v>450635871.65000004</v>
      </c>
      <c r="G161" s="123">
        <v>450635871.65000004</v>
      </c>
      <c r="H161" s="123">
        <v>205714763.02000001</v>
      </c>
      <c r="I161" s="123">
        <v>51460249.979999997</v>
      </c>
      <c r="J161" s="123">
        <v>0</v>
      </c>
      <c r="K161" s="123">
        <v>91336719.329999998</v>
      </c>
      <c r="L161" s="123">
        <v>31156399.329999998</v>
      </c>
      <c r="M161" s="123">
        <v>60180320</v>
      </c>
      <c r="N161" s="123">
        <v>291603</v>
      </c>
      <c r="O161" s="123">
        <v>72904</v>
      </c>
      <c r="P161" s="123">
        <v>31156399.329999998</v>
      </c>
      <c r="Q161" s="123">
        <v>541972590.98000002</v>
      </c>
    </row>
    <row r="162" spans="1:19" ht="25.5" hidden="1" customHeight="1" x14ac:dyDescent="0.3">
      <c r="B162" s="63"/>
      <c r="C162" s="64"/>
      <c r="D162" s="63"/>
      <c r="E162" s="65"/>
      <c r="F162" s="123">
        <v>0</v>
      </c>
      <c r="G162" s="67">
        <v>0</v>
      </c>
      <c r="H162" s="67">
        <v>0</v>
      </c>
      <c r="I162" s="67">
        <v>0</v>
      </c>
      <c r="J162" s="67">
        <v>0</v>
      </c>
      <c r="K162" s="123">
        <v>0</v>
      </c>
      <c r="L162" s="67">
        <v>0</v>
      </c>
      <c r="M162" s="67">
        <v>0</v>
      </c>
      <c r="N162" s="215">
        <v>0</v>
      </c>
      <c r="O162" s="215">
        <v>0</v>
      </c>
      <c r="P162" s="215">
        <v>0</v>
      </c>
      <c r="Q162" s="216">
        <v>0</v>
      </c>
    </row>
    <row r="163" spans="1:19" ht="15" hidden="1" customHeight="1" x14ac:dyDescent="0.3">
      <c r="B163" s="63"/>
      <c r="C163" s="64"/>
      <c r="D163" s="63"/>
      <c r="E163" s="65"/>
      <c r="F163" s="123">
        <v>0</v>
      </c>
      <c r="G163" s="67">
        <v>0</v>
      </c>
      <c r="H163" s="67">
        <v>0</v>
      </c>
      <c r="I163" s="67">
        <v>0</v>
      </c>
      <c r="J163" s="67">
        <v>0</v>
      </c>
      <c r="K163" s="123">
        <v>0</v>
      </c>
      <c r="L163" s="67">
        <v>0</v>
      </c>
      <c r="M163" s="67">
        <v>0</v>
      </c>
      <c r="N163" s="215">
        <v>0</v>
      </c>
      <c r="O163" s="215">
        <v>0</v>
      </c>
      <c r="P163" s="215">
        <v>0</v>
      </c>
      <c r="Q163" s="216">
        <v>0</v>
      </c>
    </row>
    <row r="164" spans="1:19" ht="69" customHeight="1" x14ac:dyDescent="0.3">
      <c r="B164" s="151" t="s">
        <v>421</v>
      </c>
      <c r="C164" s="68" t="s">
        <v>224</v>
      </c>
      <c r="D164" s="100"/>
      <c r="E164" s="115" t="s">
        <v>597</v>
      </c>
      <c r="F164" s="123">
        <v>298942578.88999999</v>
      </c>
      <c r="G164" s="123">
        <v>298942578.88999999</v>
      </c>
      <c r="H164" s="123">
        <v>175442253.57999998</v>
      </c>
      <c r="I164" s="123">
        <v>46765054.350000001</v>
      </c>
      <c r="J164" s="123">
        <v>0</v>
      </c>
      <c r="K164" s="123">
        <v>89237818.629999995</v>
      </c>
      <c r="L164" s="123">
        <v>29057498.629999999</v>
      </c>
      <c r="M164" s="123">
        <v>60180320</v>
      </c>
      <c r="N164" s="123">
        <v>291603</v>
      </c>
      <c r="O164" s="123">
        <v>72904</v>
      </c>
      <c r="P164" s="123">
        <v>29057498.629999999</v>
      </c>
      <c r="Q164" s="123">
        <v>388180397.51999998</v>
      </c>
    </row>
    <row r="165" spans="1:19" ht="56" x14ac:dyDescent="0.3">
      <c r="B165" s="63" t="s">
        <v>422</v>
      </c>
      <c r="C165" s="64">
        <v>3101</v>
      </c>
      <c r="D165" s="63" t="s">
        <v>466</v>
      </c>
      <c r="E165" s="65" t="s">
        <v>225</v>
      </c>
      <c r="F165" s="123">
        <v>27803330</v>
      </c>
      <c r="G165" s="67">
        <v>27803330</v>
      </c>
      <c r="H165" s="67">
        <v>15381707</v>
      </c>
      <c r="I165" s="67">
        <v>4166500</v>
      </c>
      <c r="J165" s="67">
        <v>0</v>
      </c>
      <c r="K165" s="123">
        <v>14350958</v>
      </c>
      <c r="L165" s="67">
        <v>2446958</v>
      </c>
      <c r="M165" s="67">
        <v>11904000</v>
      </c>
      <c r="N165" s="67">
        <v>0</v>
      </c>
      <c r="O165" s="67">
        <v>0</v>
      </c>
      <c r="P165" s="67">
        <v>2446958</v>
      </c>
      <c r="Q165" s="123">
        <v>42154288</v>
      </c>
    </row>
    <row r="166" spans="1:19" ht="98" x14ac:dyDescent="0.3">
      <c r="B166" s="63" t="s">
        <v>423</v>
      </c>
      <c r="C166" s="64">
        <v>3102</v>
      </c>
      <c r="D166" s="63" t="s">
        <v>467</v>
      </c>
      <c r="E166" s="65" t="s">
        <v>619</v>
      </c>
      <c r="F166" s="123">
        <v>259808280.89000002</v>
      </c>
      <c r="G166" s="67">
        <v>259808280.89000002</v>
      </c>
      <c r="H166" s="67">
        <v>155536083.57999998</v>
      </c>
      <c r="I166" s="67">
        <v>41467018.350000001</v>
      </c>
      <c r="J166" s="67">
        <v>0</v>
      </c>
      <c r="K166" s="123">
        <v>72743223.629999995</v>
      </c>
      <c r="L166" s="67">
        <v>24466903.629999999</v>
      </c>
      <c r="M166" s="67">
        <v>48276320</v>
      </c>
      <c r="N166" s="67">
        <v>291603</v>
      </c>
      <c r="O166" s="67">
        <v>72904</v>
      </c>
      <c r="P166" s="67">
        <v>24466903.629999999</v>
      </c>
      <c r="Q166" s="123">
        <v>332551504.51999998</v>
      </c>
    </row>
    <row r="167" spans="1:19" ht="39" customHeight="1" x14ac:dyDescent="0.3">
      <c r="B167" s="63" t="s">
        <v>25</v>
      </c>
      <c r="C167" s="64">
        <v>3105</v>
      </c>
      <c r="D167" s="154" t="s">
        <v>26</v>
      </c>
      <c r="E167" s="65" t="s">
        <v>27</v>
      </c>
      <c r="F167" s="123">
        <v>11330968</v>
      </c>
      <c r="G167" s="67">
        <v>11330968</v>
      </c>
      <c r="H167" s="67">
        <v>4524463</v>
      </c>
      <c r="I167" s="67">
        <v>1131536</v>
      </c>
      <c r="J167" s="67">
        <v>0</v>
      </c>
      <c r="K167" s="123">
        <v>2143637</v>
      </c>
      <c r="L167" s="67">
        <v>2143637</v>
      </c>
      <c r="M167" s="67">
        <v>0</v>
      </c>
      <c r="N167" s="67">
        <v>0</v>
      </c>
      <c r="O167" s="67">
        <v>0</v>
      </c>
      <c r="P167" s="67">
        <v>2143637</v>
      </c>
      <c r="Q167" s="123">
        <v>13474605</v>
      </c>
    </row>
    <row r="168" spans="1:19" ht="31.5" hidden="1" customHeight="1" x14ac:dyDescent="0.3">
      <c r="B168" s="151" t="s">
        <v>424</v>
      </c>
      <c r="C168" s="151">
        <v>3110</v>
      </c>
      <c r="D168" s="268" t="s">
        <v>226</v>
      </c>
      <c r="E168" s="269"/>
      <c r="F168" s="123">
        <v>0</v>
      </c>
      <c r="G168" s="123">
        <v>0</v>
      </c>
      <c r="H168" s="123">
        <v>0</v>
      </c>
      <c r="I168" s="123">
        <v>0</v>
      </c>
      <c r="J168" s="123">
        <v>0</v>
      </c>
      <c r="K168" s="123">
        <v>0</v>
      </c>
      <c r="L168" s="123">
        <v>0</v>
      </c>
      <c r="M168" s="123">
        <v>0</v>
      </c>
      <c r="N168" s="123">
        <v>0</v>
      </c>
      <c r="O168" s="123">
        <v>0</v>
      </c>
      <c r="P168" s="123">
        <v>0</v>
      </c>
      <c r="Q168" s="123">
        <v>0</v>
      </c>
    </row>
    <row r="169" spans="1:19" ht="79.5" hidden="1" customHeight="1" x14ac:dyDescent="0.3">
      <c r="A169" s="99"/>
      <c r="B169" s="63" t="s">
        <v>425</v>
      </c>
      <c r="C169" s="64">
        <v>3111</v>
      </c>
      <c r="D169" s="63" t="s">
        <v>468</v>
      </c>
      <c r="E169" s="65" t="s">
        <v>498</v>
      </c>
      <c r="F169" s="123">
        <v>0</v>
      </c>
      <c r="G169" s="67">
        <v>0</v>
      </c>
      <c r="H169" s="67">
        <v>0</v>
      </c>
      <c r="I169" s="218">
        <v>0</v>
      </c>
      <c r="J169" s="218">
        <v>0</v>
      </c>
      <c r="K169" s="218">
        <v>0</v>
      </c>
      <c r="L169" s="219">
        <v>0</v>
      </c>
      <c r="M169" s="123">
        <v>0</v>
      </c>
      <c r="N169" s="67">
        <v>0</v>
      </c>
      <c r="O169" s="67">
        <v>0</v>
      </c>
      <c r="P169" s="218">
        <v>0</v>
      </c>
      <c r="Q169" s="218">
        <v>0</v>
      </c>
    </row>
    <row r="170" spans="1:19" ht="33" customHeight="1" x14ac:dyDescent="0.3">
      <c r="B170" s="151" t="s">
        <v>430</v>
      </c>
      <c r="C170" s="151">
        <v>3120</v>
      </c>
      <c r="E170" s="180" t="s">
        <v>227</v>
      </c>
      <c r="F170" s="123">
        <v>11641215</v>
      </c>
      <c r="G170" s="123">
        <v>11641215</v>
      </c>
      <c r="H170" s="123">
        <v>6525554</v>
      </c>
      <c r="I170" s="123">
        <v>320475</v>
      </c>
      <c r="J170" s="123">
        <v>0</v>
      </c>
      <c r="K170" s="123">
        <v>1788000</v>
      </c>
      <c r="L170" s="123">
        <v>1788000</v>
      </c>
      <c r="M170" s="123">
        <v>0</v>
      </c>
      <c r="N170" s="123">
        <v>0</v>
      </c>
      <c r="O170" s="123">
        <v>0</v>
      </c>
      <c r="P170" s="123">
        <v>1788000</v>
      </c>
      <c r="Q170" s="123">
        <v>13429215</v>
      </c>
    </row>
    <row r="171" spans="1:19" ht="28" x14ac:dyDescent="0.3">
      <c r="A171" s="99"/>
      <c r="B171" s="63" t="s">
        <v>431</v>
      </c>
      <c r="C171" s="64">
        <v>3121</v>
      </c>
      <c r="D171" s="63" t="s">
        <v>468</v>
      </c>
      <c r="E171" s="65" t="s">
        <v>543</v>
      </c>
      <c r="F171" s="123">
        <v>9586874</v>
      </c>
      <c r="G171" s="67">
        <v>9586874</v>
      </c>
      <c r="H171" s="67">
        <v>6525554</v>
      </c>
      <c r="I171" s="67">
        <v>320475</v>
      </c>
      <c r="J171" s="67">
        <v>0</v>
      </c>
      <c r="K171" s="67">
        <v>1788000</v>
      </c>
      <c r="L171" s="67">
        <v>1788000</v>
      </c>
      <c r="M171" s="67">
        <v>0</v>
      </c>
      <c r="N171" s="67">
        <v>0</v>
      </c>
      <c r="O171" s="67">
        <v>0</v>
      </c>
      <c r="P171" s="67">
        <v>1788000</v>
      </c>
      <c r="Q171" s="67">
        <v>11374874</v>
      </c>
    </row>
    <row r="172" spans="1:19" ht="15" hidden="1" customHeight="1" x14ac:dyDescent="0.3">
      <c r="A172" s="99"/>
      <c r="B172" s="63"/>
      <c r="C172" s="64"/>
      <c r="D172" s="63"/>
      <c r="E172" s="65"/>
      <c r="F172" s="123">
        <v>0</v>
      </c>
      <c r="G172" s="67">
        <v>0</v>
      </c>
      <c r="H172" s="67">
        <v>0</v>
      </c>
      <c r="I172" s="218">
        <v>0</v>
      </c>
      <c r="J172" s="218">
        <v>0</v>
      </c>
      <c r="K172" s="218">
        <v>0</v>
      </c>
      <c r="L172" s="219">
        <v>0</v>
      </c>
      <c r="M172" s="123">
        <v>0</v>
      </c>
      <c r="N172" s="67">
        <v>0</v>
      </c>
      <c r="O172" s="67">
        <v>0</v>
      </c>
      <c r="P172" s="218">
        <v>0</v>
      </c>
      <c r="Q172" s="218">
        <v>0</v>
      </c>
    </row>
    <row r="173" spans="1:19" ht="35.25" hidden="1" customHeight="1" x14ac:dyDescent="0.3">
      <c r="A173" s="99"/>
      <c r="B173" s="63" t="s">
        <v>432</v>
      </c>
      <c r="C173" s="64">
        <v>3122</v>
      </c>
      <c r="D173" s="63" t="s">
        <v>468</v>
      </c>
      <c r="E173" s="65" t="s">
        <v>262</v>
      </c>
      <c r="F173" s="123">
        <v>119500</v>
      </c>
      <c r="G173" s="67">
        <v>119500</v>
      </c>
      <c r="H173" s="67">
        <v>0</v>
      </c>
      <c r="I173" s="67">
        <v>0</v>
      </c>
      <c r="J173" s="67">
        <v>0</v>
      </c>
      <c r="K173" s="67">
        <v>0</v>
      </c>
      <c r="L173" s="67">
        <v>0</v>
      </c>
      <c r="M173" s="123">
        <v>0</v>
      </c>
      <c r="N173" s="67">
        <v>0</v>
      </c>
      <c r="O173" s="67">
        <v>0</v>
      </c>
      <c r="P173" s="67">
        <v>0</v>
      </c>
      <c r="Q173" s="67">
        <v>119500</v>
      </c>
      <c r="S173" s="98"/>
    </row>
    <row r="174" spans="1:19" ht="21.75" customHeight="1" x14ac:dyDescent="0.3">
      <c r="B174" s="63" t="s">
        <v>433</v>
      </c>
      <c r="C174" s="64">
        <v>3123</v>
      </c>
      <c r="D174" s="63" t="s">
        <v>468</v>
      </c>
      <c r="E174" s="65" t="s">
        <v>269</v>
      </c>
      <c r="F174" s="123">
        <v>1934841</v>
      </c>
      <c r="G174" s="67">
        <v>1934841</v>
      </c>
      <c r="H174" s="67">
        <v>0</v>
      </c>
      <c r="I174" s="67">
        <v>0</v>
      </c>
      <c r="J174" s="67">
        <v>0</v>
      </c>
      <c r="K174" s="67">
        <v>0</v>
      </c>
      <c r="L174" s="67">
        <v>0</v>
      </c>
      <c r="M174" s="123">
        <v>0</v>
      </c>
      <c r="N174" s="67">
        <v>0</v>
      </c>
      <c r="O174" s="67">
        <v>0</v>
      </c>
      <c r="P174" s="67">
        <v>0</v>
      </c>
      <c r="Q174" s="123">
        <v>1934841</v>
      </c>
      <c r="S174" s="98"/>
    </row>
    <row r="175" spans="1:19" ht="35.25" hidden="1" customHeight="1" x14ac:dyDescent="0.3">
      <c r="B175" s="151" t="s">
        <v>426</v>
      </c>
      <c r="C175" s="68">
        <v>3130</v>
      </c>
      <c r="E175" s="180" t="s">
        <v>263</v>
      </c>
      <c r="F175" s="123">
        <v>4230211</v>
      </c>
      <c r="G175" s="123">
        <v>4230211</v>
      </c>
      <c r="H175" s="123">
        <v>2001130</v>
      </c>
      <c r="I175" s="123">
        <v>393999.6</v>
      </c>
      <c r="J175" s="123">
        <v>0</v>
      </c>
      <c r="K175" s="123">
        <v>0</v>
      </c>
      <c r="L175" s="123">
        <v>0</v>
      </c>
      <c r="M175" s="123">
        <v>0</v>
      </c>
      <c r="N175" s="123">
        <v>0</v>
      </c>
      <c r="O175" s="123">
        <v>0</v>
      </c>
      <c r="P175" s="123">
        <v>0</v>
      </c>
      <c r="Q175" s="123">
        <v>4230211</v>
      </c>
    </row>
    <row r="176" spans="1:19" ht="50.25" hidden="1" customHeight="1" x14ac:dyDescent="0.3">
      <c r="B176" s="63" t="s">
        <v>427</v>
      </c>
      <c r="C176" s="64">
        <v>3131</v>
      </c>
      <c r="D176" s="63" t="s">
        <v>468</v>
      </c>
      <c r="E176" s="65" t="s">
        <v>264</v>
      </c>
      <c r="F176" s="123">
        <v>469781</v>
      </c>
      <c r="G176" s="67">
        <v>469781</v>
      </c>
      <c r="H176" s="67">
        <v>0</v>
      </c>
      <c r="I176" s="67">
        <v>0</v>
      </c>
      <c r="J176" s="67">
        <v>0</v>
      </c>
      <c r="K176" s="67">
        <v>0</v>
      </c>
      <c r="L176" s="67">
        <v>0</v>
      </c>
      <c r="M176" s="67">
        <v>0</v>
      </c>
      <c r="N176" s="67">
        <v>0</v>
      </c>
      <c r="O176" s="67">
        <v>0</v>
      </c>
      <c r="P176" s="67">
        <v>0</v>
      </c>
      <c r="Q176" s="218">
        <v>469781</v>
      </c>
    </row>
    <row r="177" spans="1:21" ht="29.25" hidden="1" customHeight="1" x14ac:dyDescent="0.3">
      <c r="B177" s="63" t="s">
        <v>428</v>
      </c>
      <c r="C177" s="64">
        <v>3133</v>
      </c>
      <c r="D177" s="63" t="s">
        <v>332</v>
      </c>
      <c r="E177" s="65" t="s">
        <v>434</v>
      </c>
      <c r="F177" s="123">
        <v>3760430</v>
      </c>
      <c r="G177" s="67">
        <v>3760430</v>
      </c>
      <c r="H177" s="67">
        <v>2001130</v>
      </c>
      <c r="I177" s="67">
        <v>393999.6</v>
      </c>
      <c r="J177" s="67">
        <v>0</v>
      </c>
      <c r="K177" s="67">
        <v>0</v>
      </c>
      <c r="L177" s="67">
        <v>0</v>
      </c>
      <c r="M177" s="67">
        <v>0</v>
      </c>
      <c r="N177" s="67">
        <v>0</v>
      </c>
      <c r="O177" s="67">
        <v>0</v>
      </c>
      <c r="P177" s="67">
        <v>0</v>
      </c>
      <c r="Q177" s="67">
        <v>3760430</v>
      </c>
      <c r="S177" s="98"/>
    </row>
    <row r="178" spans="1:21" ht="81" hidden="1" customHeight="1" x14ac:dyDescent="0.3">
      <c r="A178" s="99"/>
      <c r="B178" s="63" t="s">
        <v>429</v>
      </c>
      <c r="C178" s="64">
        <v>3140</v>
      </c>
      <c r="D178" s="63" t="s">
        <v>468</v>
      </c>
      <c r="E178" s="65" t="s">
        <v>544</v>
      </c>
      <c r="F178" s="123">
        <v>0</v>
      </c>
      <c r="G178" s="67">
        <v>0</v>
      </c>
      <c r="H178" s="67">
        <v>0</v>
      </c>
      <c r="I178" s="67">
        <v>0</v>
      </c>
      <c r="J178" s="67">
        <v>0</v>
      </c>
      <c r="K178" s="67">
        <v>0</v>
      </c>
      <c r="L178" s="67">
        <v>0</v>
      </c>
      <c r="M178" s="123">
        <v>0</v>
      </c>
      <c r="N178" s="67">
        <v>0</v>
      </c>
      <c r="O178" s="67">
        <v>0</v>
      </c>
      <c r="P178" s="67">
        <v>0</v>
      </c>
      <c r="Q178" s="67">
        <v>0</v>
      </c>
    </row>
    <row r="179" spans="1:21" ht="35.25" hidden="1" customHeight="1" x14ac:dyDescent="0.3">
      <c r="B179" s="151" t="s">
        <v>5</v>
      </c>
      <c r="C179" s="68">
        <v>3190</v>
      </c>
      <c r="D179" s="195"/>
      <c r="E179" s="100" t="s">
        <v>582</v>
      </c>
      <c r="F179" s="123">
        <v>0</v>
      </c>
      <c r="G179" s="123">
        <v>0</v>
      </c>
      <c r="H179" s="123">
        <v>0</v>
      </c>
      <c r="I179" s="123">
        <v>0</v>
      </c>
      <c r="J179" s="123">
        <v>0</v>
      </c>
      <c r="K179" s="123">
        <v>0</v>
      </c>
      <c r="L179" s="123">
        <v>0</v>
      </c>
      <c r="M179" s="123">
        <v>0</v>
      </c>
      <c r="N179" s="123">
        <v>0</v>
      </c>
      <c r="O179" s="123">
        <v>0</v>
      </c>
      <c r="P179" s="123">
        <v>0</v>
      </c>
      <c r="Q179" s="123">
        <v>0</v>
      </c>
    </row>
    <row r="180" spans="1:21" ht="45" hidden="1" customHeight="1" x14ac:dyDescent="0.3">
      <c r="B180" s="63" t="s">
        <v>6</v>
      </c>
      <c r="C180" s="64">
        <v>3192</v>
      </c>
      <c r="D180" s="154" t="s">
        <v>469</v>
      </c>
      <c r="E180" s="65" t="s">
        <v>545</v>
      </c>
      <c r="F180" s="123">
        <v>0</v>
      </c>
      <c r="G180" s="67">
        <v>0</v>
      </c>
      <c r="H180" s="67">
        <v>0</v>
      </c>
      <c r="I180" s="67">
        <v>0</v>
      </c>
      <c r="J180" s="67">
        <v>0</v>
      </c>
      <c r="K180" s="123">
        <v>0</v>
      </c>
      <c r="L180" s="123">
        <v>0</v>
      </c>
      <c r="M180" s="67">
        <v>0</v>
      </c>
      <c r="N180" s="67">
        <v>0</v>
      </c>
      <c r="O180" s="67">
        <v>0</v>
      </c>
      <c r="P180" s="67">
        <v>0</v>
      </c>
      <c r="Q180" s="123">
        <v>0</v>
      </c>
      <c r="S180" s="98"/>
    </row>
    <row r="181" spans="1:21" ht="45" customHeight="1" x14ac:dyDescent="0.3">
      <c r="A181" s="99"/>
      <c r="B181" s="63" t="s">
        <v>598</v>
      </c>
      <c r="C181" s="64">
        <v>3200</v>
      </c>
      <c r="D181" s="154" t="s">
        <v>470</v>
      </c>
      <c r="E181" s="65" t="s">
        <v>228</v>
      </c>
      <c r="F181" s="123">
        <v>10444073</v>
      </c>
      <c r="G181" s="67">
        <v>10444073</v>
      </c>
      <c r="H181" s="67">
        <v>7692660</v>
      </c>
      <c r="I181" s="67">
        <v>403654</v>
      </c>
      <c r="J181" s="67">
        <v>0</v>
      </c>
      <c r="K181" s="123">
        <v>0</v>
      </c>
      <c r="L181" s="123">
        <v>0</v>
      </c>
      <c r="M181" s="67">
        <v>0</v>
      </c>
      <c r="N181" s="67">
        <v>0</v>
      </c>
      <c r="O181" s="67">
        <v>0</v>
      </c>
      <c r="P181" s="67">
        <v>0</v>
      </c>
      <c r="Q181" s="123">
        <v>10444073</v>
      </c>
    </row>
    <row r="182" spans="1:21" ht="24" customHeight="1" x14ac:dyDescent="0.3">
      <c r="B182" s="151" t="s">
        <v>599</v>
      </c>
      <c r="C182" s="68">
        <v>3240</v>
      </c>
      <c r="D182" s="151"/>
      <c r="E182" s="198" t="s">
        <v>315</v>
      </c>
      <c r="F182" s="123">
        <v>125377793.76000001</v>
      </c>
      <c r="G182" s="123">
        <v>125377793.76000001</v>
      </c>
      <c r="H182" s="123">
        <v>14053165.439999999</v>
      </c>
      <c r="I182" s="123">
        <v>3577067.0300000003</v>
      </c>
      <c r="J182" s="123">
        <v>0</v>
      </c>
      <c r="K182" s="123">
        <v>310900.7</v>
      </c>
      <c r="L182" s="123">
        <v>310900.7</v>
      </c>
      <c r="M182" s="123">
        <v>0</v>
      </c>
      <c r="N182" s="123">
        <v>0</v>
      </c>
      <c r="O182" s="123">
        <v>0</v>
      </c>
      <c r="P182" s="123">
        <v>310900.7</v>
      </c>
      <c r="Q182" s="123">
        <v>125688694.46000001</v>
      </c>
    </row>
    <row r="183" spans="1:21" ht="44.25" customHeight="1" x14ac:dyDescent="0.3">
      <c r="B183" s="63" t="s">
        <v>600</v>
      </c>
      <c r="C183" s="64">
        <v>3241</v>
      </c>
      <c r="D183" s="63" t="s">
        <v>470</v>
      </c>
      <c r="E183" s="65" t="s">
        <v>602</v>
      </c>
      <c r="F183" s="67">
        <v>27059343.470000003</v>
      </c>
      <c r="G183" s="67">
        <v>27059343.470000003</v>
      </c>
      <c r="H183" s="67">
        <v>14053165.439999999</v>
      </c>
      <c r="I183" s="67">
        <v>3577067.0300000003</v>
      </c>
      <c r="J183" s="67">
        <v>0</v>
      </c>
      <c r="K183" s="67">
        <v>310900.7</v>
      </c>
      <c r="L183" s="67">
        <v>310900.7</v>
      </c>
      <c r="M183" s="67">
        <v>0</v>
      </c>
      <c r="N183" s="67">
        <v>0</v>
      </c>
      <c r="O183" s="67">
        <v>0</v>
      </c>
      <c r="P183" s="67">
        <v>310900.7</v>
      </c>
      <c r="Q183" s="67">
        <v>27370244.170000002</v>
      </c>
      <c r="S183" s="98"/>
    </row>
    <row r="184" spans="1:21" ht="36.75" customHeight="1" x14ac:dyDescent="0.3">
      <c r="B184" s="63" t="s">
        <v>601</v>
      </c>
      <c r="C184" s="64">
        <v>3242</v>
      </c>
      <c r="D184" s="63" t="s">
        <v>470</v>
      </c>
      <c r="E184" s="65" t="s">
        <v>585</v>
      </c>
      <c r="F184" s="123">
        <v>98318450.290000007</v>
      </c>
      <c r="G184" s="67">
        <v>98318450.290000007</v>
      </c>
      <c r="H184" s="67">
        <v>0</v>
      </c>
      <c r="I184" s="67">
        <v>0</v>
      </c>
      <c r="J184" s="67">
        <v>0</v>
      </c>
      <c r="K184" s="123">
        <v>0</v>
      </c>
      <c r="L184" s="67">
        <v>0</v>
      </c>
      <c r="M184" s="67">
        <v>0</v>
      </c>
      <c r="N184" s="67">
        <v>0</v>
      </c>
      <c r="O184" s="67">
        <v>0</v>
      </c>
      <c r="P184" s="67">
        <v>0</v>
      </c>
      <c r="Q184" s="123">
        <v>98318450.290000007</v>
      </c>
    </row>
    <row r="185" spans="1:21" ht="68.25" hidden="1" customHeight="1" x14ac:dyDescent="0.3">
      <c r="B185" s="63"/>
      <c r="C185" s="64"/>
      <c r="D185" s="63"/>
      <c r="E185" s="65" t="s">
        <v>161</v>
      </c>
      <c r="F185" s="67">
        <v>0</v>
      </c>
      <c r="G185" s="67">
        <v>0</v>
      </c>
      <c r="H185" s="218">
        <v>0</v>
      </c>
      <c r="I185" s="218">
        <v>0</v>
      </c>
      <c r="J185" s="218">
        <v>0</v>
      </c>
      <c r="K185" s="67">
        <v>0</v>
      </c>
      <c r="L185" s="218">
        <v>0</v>
      </c>
      <c r="M185" s="218">
        <v>0</v>
      </c>
      <c r="N185" s="218">
        <v>0</v>
      </c>
      <c r="O185" s="218">
        <v>0</v>
      </c>
      <c r="P185" s="67">
        <v>0</v>
      </c>
      <c r="Q185" s="67">
        <v>0</v>
      </c>
      <c r="S185" s="98"/>
    </row>
    <row r="186" spans="1:21" ht="14.25" hidden="1" customHeight="1" x14ac:dyDescent="0.3">
      <c r="B186" s="151" t="s">
        <v>435</v>
      </c>
      <c r="C186" s="68">
        <v>7300</v>
      </c>
      <c r="D186" s="268" t="s">
        <v>346</v>
      </c>
      <c r="E186" s="269"/>
      <c r="F186" s="123">
        <v>0</v>
      </c>
      <c r="G186" s="123">
        <v>0</v>
      </c>
      <c r="H186" s="220">
        <v>0</v>
      </c>
      <c r="I186" s="220">
        <v>0</v>
      </c>
      <c r="J186" s="250">
        <v>0</v>
      </c>
      <c r="K186" s="251">
        <v>0</v>
      </c>
      <c r="L186" s="123">
        <v>0</v>
      </c>
      <c r="M186" s="123">
        <v>0</v>
      </c>
      <c r="N186" s="220">
        <v>0</v>
      </c>
      <c r="O186" s="220">
        <v>0</v>
      </c>
      <c r="P186" s="250">
        <v>0</v>
      </c>
      <c r="Q186" s="251">
        <v>0</v>
      </c>
    </row>
    <row r="187" spans="1:21" ht="30" hidden="1" customHeight="1" x14ac:dyDescent="0.3">
      <c r="B187" s="63" t="s">
        <v>436</v>
      </c>
      <c r="C187" s="64">
        <v>7323</v>
      </c>
      <c r="D187" s="63" t="s">
        <v>571</v>
      </c>
      <c r="E187" s="65" t="s">
        <v>437</v>
      </c>
      <c r="F187" s="67">
        <v>0</v>
      </c>
      <c r="G187" s="67">
        <v>0</v>
      </c>
      <c r="H187" s="67">
        <v>0</v>
      </c>
      <c r="I187" s="218">
        <v>0</v>
      </c>
      <c r="J187" s="218">
        <v>0</v>
      </c>
      <c r="K187" s="218">
        <v>0</v>
      </c>
      <c r="L187" s="219">
        <v>0</v>
      </c>
      <c r="M187" s="67">
        <v>0</v>
      </c>
      <c r="N187" s="67">
        <v>0</v>
      </c>
      <c r="O187" s="67">
        <v>0</v>
      </c>
      <c r="P187" s="218">
        <v>0</v>
      </c>
      <c r="Q187" s="218">
        <v>0</v>
      </c>
    </row>
    <row r="188" spans="1:21" ht="14.25" hidden="1" customHeight="1" x14ac:dyDescent="0.3">
      <c r="B188" s="151" t="s">
        <v>28</v>
      </c>
      <c r="C188" s="68">
        <v>7360</v>
      </c>
      <c r="D188" s="268" t="s">
        <v>29</v>
      </c>
      <c r="E188" s="269"/>
      <c r="F188" s="123">
        <v>0</v>
      </c>
      <c r="G188" s="123">
        <v>0</v>
      </c>
      <c r="H188" s="220">
        <v>0</v>
      </c>
      <c r="I188" s="220">
        <v>0</v>
      </c>
      <c r="J188" s="250">
        <v>0</v>
      </c>
      <c r="K188" s="251">
        <v>0</v>
      </c>
      <c r="L188" s="123">
        <v>0</v>
      </c>
      <c r="M188" s="123">
        <v>0</v>
      </c>
      <c r="N188" s="220">
        <v>0</v>
      </c>
      <c r="O188" s="220">
        <v>0</v>
      </c>
      <c r="P188" s="250">
        <v>0</v>
      </c>
      <c r="Q188" s="251">
        <v>0</v>
      </c>
    </row>
    <row r="189" spans="1:21" ht="45" hidden="1" customHeight="1" x14ac:dyDescent="0.3">
      <c r="B189" s="63" t="s">
        <v>30</v>
      </c>
      <c r="C189" s="64">
        <v>7361</v>
      </c>
      <c r="D189" s="63" t="s">
        <v>320</v>
      </c>
      <c r="E189" s="65" t="s">
        <v>10</v>
      </c>
      <c r="F189" s="67">
        <v>0</v>
      </c>
      <c r="G189" s="67">
        <v>0</v>
      </c>
      <c r="H189" s="67">
        <v>0</v>
      </c>
      <c r="I189" s="218">
        <v>0</v>
      </c>
      <c r="J189" s="218">
        <v>0</v>
      </c>
      <c r="K189" s="218">
        <v>0</v>
      </c>
      <c r="L189" s="219">
        <v>0</v>
      </c>
      <c r="M189" s="67">
        <v>0</v>
      </c>
      <c r="N189" s="67">
        <v>0</v>
      </c>
      <c r="O189" s="67">
        <v>0</v>
      </c>
      <c r="P189" s="218">
        <v>0</v>
      </c>
      <c r="Q189" s="218">
        <v>0</v>
      </c>
    </row>
    <row r="190" spans="1:21" ht="45" hidden="1" customHeight="1" x14ac:dyDescent="0.3">
      <c r="B190" s="63" t="s">
        <v>31</v>
      </c>
      <c r="C190" s="64">
        <v>7363</v>
      </c>
      <c r="D190" s="63" t="s">
        <v>320</v>
      </c>
      <c r="E190" s="65" t="s">
        <v>12</v>
      </c>
      <c r="F190" s="67">
        <v>0</v>
      </c>
      <c r="G190" s="67">
        <v>0</v>
      </c>
      <c r="H190" s="67">
        <v>0</v>
      </c>
      <c r="I190" s="218">
        <v>0</v>
      </c>
      <c r="J190" s="218">
        <v>0</v>
      </c>
      <c r="K190" s="218">
        <v>0</v>
      </c>
      <c r="L190" s="219">
        <v>0</v>
      </c>
      <c r="M190" s="67">
        <v>0</v>
      </c>
      <c r="N190" s="67">
        <v>0</v>
      </c>
      <c r="O190" s="67">
        <v>0</v>
      </c>
      <c r="P190" s="218">
        <v>0</v>
      </c>
      <c r="Q190" s="218">
        <v>0</v>
      </c>
    </row>
    <row r="191" spans="1:21" ht="21.75" hidden="1" customHeight="1" x14ac:dyDescent="0.3">
      <c r="A191" s="99"/>
      <c r="B191" s="151" t="s">
        <v>438</v>
      </c>
      <c r="C191" s="271" t="s">
        <v>232</v>
      </c>
      <c r="D191" s="279"/>
      <c r="E191" s="272"/>
      <c r="F191" s="123">
        <v>15073364</v>
      </c>
      <c r="G191" s="123">
        <v>15073364</v>
      </c>
      <c r="H191" s="123">
        <v>9055300</v>
      </c>
      <c r="I191" s="123">
        <v>1559400</v>
      </c>
      <c r="J191" s="123">
        <v>0</v>
      </c>
      <c r="K191" s="123">
        <v>0</v>
      </c>
      <c r="L191" s="123">
        <v>0</v>
      </c>
      <c r="M191" s="123">
        <v>0</v>
      </c>
      <c r="N191" s="123">
        <v>0</v>
      </c>
      <c r="O191" s="123">
        <v>0</v>
      </c>
      <c r="P191" s="123">
        <v>0</v>
      </c>
      <c r="Q191" s="123">
        <v>15073364</v>
      </c>
      <c r="S191" s="98">
        <v>0</v>
      </c>
      <c r="T191" s="98">
        <v>0</v>
      </c>
      <c r="U191" s="98">
        <v>0</v>
      </c>
    </row>
    <row r="192" spans="1:21" ht="21.75" hidden="1" customHeight="1" x14ac:dyDescent="0.3">
      <c r="A192" s="99"/>
      <c r="B192" s="95" t="s">
        <v>439</v>
      </c>
      <c r="C192" s="283" t="s">
        <v>232</v>
      </c>
      <c r="D192" s="284"/>
      <c r="E192" s="285"/>
      <c r="F192" s="123">
        <v>15073364</v>
      </c>
      <c r="G192" s="97">
        <v>15073364</v>
      </c>
      <c r="H192" s="97">
        <v>9055300</v>
      </c>
      <c r="I192" s="97">
        <v>1559400</v>
      </c>
      <c r="J192" s="97">
        <v>0</v>
      </c>
      <c r="K192" s="123">
        <v>0</v>
      </c>
      <c r="L192" s="123">
        <v>0</v>
      </c>
      <c r="M192" s="97">
        <v>0</v>
      </c>
      <c r="N192" s="97">
        <v>0</v>
      </c>
      <c r="O192" s="97">
        <v>0</v>
      </c>
      <c r="P192" s="97">
        <v>0</v>
      </c>
      <c r="Q192" s="123">
        <v>15073364</v>
      </c>
    </row>
    <row r="193" spans="1:21" ht="19.5" hidden="1" customHeight="1" x14ac:dyDescent="0.3">
      <c r="A193" s="99"/>
      <c r="B193" s="151" t="s">
        <v>440</v>
      </c>
      <c r="C193" s="68" t="s">
        <v>222</v>
      </c>
      <c r="D193" s="271" t="s">
        <v>223</v>
      </c>
      <c r="E193" s="272"/>
      <c r="F193" s="123">
        <v>15073364</v>
      </c>
      <c r="G193" s="67">
        <v>15073364</v>
      </c>
      <c r="H193" s="67">
        <v>9055300</v>
      </c>
      <c r="I193" s="67">
        <v>1559400</v>
      </c>
      <c r="J193" s="67">
        <v>0</v>
      </c>
      <c r="K193" s="67">
        <v>0</v>
      </c>
      <c r="L193" s="67">
        <v>0</v>
      </c>
      <c r="M193" s="67">
        <v>0</v>
      </c>
      <c r="N193" s="67">
        <v>0</v>
      </c>
      <c r="O193" s="67">
        <v>0</v>
      </c>
      <c r="P193" s="67">
        <v>0</v>
      </c>
      <c r="Q193" s="123">
        <v>15073364</v>
      </c>
    </row>
    <row r="194" spans="1:21" s="99" customFormat="1" ht="32.25" hidden="1" customHeight="1" x14ac:dyDescent="0.3">
      <c r="B194" s="151" t="s">
        <v>441</v>
      </c>
      <c r="C194" s="68" t="s">
        <v>230</v>
      </c>
      <c r="E194" s="181" t="s">
        <v>226</v>
      </c>
      <c r="F194" s="123">
        <v>15073364</v>
      </c>
      <c r="G194" s="123">
        <v>15073364</v>
      </c>
      <c r="H194" s="123">
        <v>9055300</v>
      </c>
      <c r="I194" s="123">
        <v>1559400</v>
      </c>
      <c r="J194" s="123">
        <v>0</v>
      </c>
      <c r="K194" s="123">
        <v>0</v>
      </c>
      <c r="L194" s="123">
        <v>0</v>
      </c>
      <c r="M194" s="123">
        <v>0</v>
      </c>
      <c r="N194" s="123">
        <v>0</v>
      </c>
      <c r="O194" s="123">
        <v>0</v>
      </c>
      <c r="P194" s="123">
        <v>0</v>
      </c>
      <c r="Q194" s="123">
        <v>15073364</v>
      </c>
    </row>
    <row r="195" spans="1:21" ht="80.25" hidden="1" customHeight="1" x14ac:dyDescent="0.3">
      <c r="B195" s="63" t="s">
        <v>442</v>
      </c>
      <c r="C195" s="64" t="s">
        <v>231</v>
      </c>
      <c r="D195" s="63" t="s">
        <v>468</v>
      </c>
      <c r="E195" s="65" t="s">
        <v>498</v>
      </c>
      <c r="F195" s="123">
        <v>15073364</v>
      </c>
      <c r="G195" s="67">
        <v>15073364</v>
      </c>
      <c r="H195" s="67">
        <v>9055300</v>
      </c>
      <c r="I195" s="67">
        <v>1559400</v>
      </c>
      <c r="J195" s="67">
        <v>0</v>
      </c>
      <c r="K195" s="123">
        <v>0</v>
      </c>
      <c r="L195" s="67">
        <v>0</v>
      </c>
      <c r="M195" s="67">
        <v>0</v>
      </c>
      <c r="N195" s="67">
        <v>0</v>
      </c>
      <c r="O195" s="67">
        <v>0</v>
      </c>
      <c r="P195" s="67">
        <v>0</v>
      </c>
      <c r="Q195" s="123">
        <v>15073364</v>
      </c>
    </row>
    <row r="196" spans="1:21" ht="14.25" hidden="1" customHeight="1" x14ac:dyDescent="0.3">
      <c r="B196" s="127" t="s">
        <v>443</v>
      </c>
      <c r="C196" s="280" t="s">
        <v>250</v>
      </c>
      <c r="D196" s="281"/>
      <c r="E196" s="282"/>
      <c r="F196" s="93">
        <v>335950</v>
      </c>
      <c r="G196" s="93">
        <v>335950</v>
      </c>
      <c r="H196" s="93">
        <v>0</v>
      </c>
      <c r="I196" s="93">
        <v>0</v>
      </c>
      <c r="J196" s="93">
        <v>0</v>
      </c>
      <c r="K196" s="93">
        <v>0</v>
      </c>
      <c r="L196" s="93">
        <v>0</v>
      </c>
      <c r="M196" s="93">
        <v>0</v>
      </c>
      <c r="N196" s="93">
        <v>0</v>
      </c>
      <c r="O196" s="93">
        <v>0</v>
      </c>
      <c r="P196" s="93">
        <v>0</v>
      </c>
      <c r="Q196" s="93">
        <v>335950</v>
      </c>
      <c r="S196" s="98">
        <v>0</v>
      </c>
      <c r="T196" s="98">
        <v>0</v>
      </c>
      <c r="U196" s="98">
        <v>0</v>
      </c>
    </row>
    <row r="197" spans="1:21" ht="15" hidden="1" customHeight="1" x14ac:dyDescent="0.3">
      <c r="B197" s="95" t="s">
        <v>444</v>
      </c>
      <c r="C197" s="273" t="s">
        <v>250</v>
      </c>
      <c r="D197" s="274"/>
      <c r="E197" s="275"/>
      <c r="F197" s="123">
        <v>335950</v>
      </c>
      <c r="G197" s="97">
        <v>335950</v>
      </c>
      <c r="H197" s="97">
        <v>0</v>
      </c>
      <c r="I197" s="97">
        <v>0</v>
      </c>
      <c r="J197" s="97">
        <v>0</v>
      </c>
      <c r="K197" s="123">
        <v>0</v>
      </c>
      <c r="L197" s="97">
        <v>0</v>
      </c>
      <c r="M197" s="97">
        <v>0</v>
      </c>
      <c r="N197" s="97">
        <v>0</v>
      </c>
      <c r="O197" s="97">
        <v>0</v>
      </c>
      <c r="P197" s="97">
        <v>0</v>
      </c>
      <c r="Q197" s="123">
        <v>335950</v>
      </c>
    </row>
    <row r="198" spans="1:21" ht="14.25" hidden="1" customHeight="1" x14ac:dyDescent="0.3">
      <c r="B198" s="151" t="s">
        <v>445</v>
      </c>
      <c r="C198" s="68">
        <v>4000</v>
      </c>
      <c r="D198" s="286" t="s">
        <v>221</v>
      </c>
      <c r="E198" s="287"/>
      <c r="F198" s="123">
        <v>335950</v>
      </c>
      <c r="G198" s="225">
        <v>335950</v>
      </c>
      <c r="H198" s="123">
        <v>0</v>
      </c>
      <c r="I198" s="123">
        <v>0</v>
      </c>
      <c r="J198" s="123">
        <v>0</v>
      </c>
      <c r="K198" s="123">
        <v>0</v>
      </c>
      <c r="L198" s="123">
        <v>0</v>
      </c>
      <c r="M198" s="123">
        <v>0</v>
      </c>
      <c r="N198" s="123">
        <v>0</v>
      </c>
      <c r="O198" s="123">
        <v>0</v>
      </c>
      <c r="P198" s="123">
        <v>0</v>
      </c>
      <c r="Q198" s="123">
        <v>335950</v>
      </c>
    </row>
    <row r="199" spans="1:21" ht="30" hidden="1" customHeight="1" x14ac:dyDescent="0.3">
      <c r="B199" s="151" t="s">
        <v>446</v>
      </c>
      <c r="C199" s="68">
        <v>4080</v>
      </c>
      <c r="D199" s="151" t="s">
        <v>474</v>
      </c>
      <c r="E199" s="100" t="s">
        <v>480</v>
      </c>
      <c r="F199" s="123">
        <v>335950</v>
      </c>
      <c r="G199" s="123">
        <v>335950</v>
      </c>
      <c r="H199" s="123">
        <v>0</v>
      </c>
      <c r="I199" s="123">
        <v>0</v>
      </c>
      <c r="J199" s="123">
        <v>0</v>
      </c>
      <c r="K199" s="123">
        <v>0</v>
      </c>
      <c r="L199" s="217">
        <v>0</v>
      </c>
      <c r="M199" s="217">
        <v>0</v>
      </c>
      <c r="N199" s="217">
        <v>0</v>
      </c>
      <c r="O199" s="217">
        <v>0</v>
      </c>
      <c r="P199" s="123">
        <v>0</v>
      </c>
      <c r="Q199" s="123">
        <v>335950</v>
      </c>
    </row>
    <row r="200" spans="1:21" ht="15" hidden="1" customHeight="1" x14ac:dyDescent="0.3">
      <c r="B200" s="63" t="s">
        <v>603</v>
      </c>
      <c r="C200" s="64">
        <v>4082</v>
      </c>
      <c r="D200" s="63" t="s">
        <v>474</v>
      </c>
      <c r="E200" s="65" t="s">
        <v>605</v>
      </c>
      <c r="F200" s="67">
        <v>335950</v>
      </c>
      <c r="G200" s="67">
        <v>335950</v>
      </c>
      <c r="H200" s="67">
        <v>0</v>
      </c>
      <c r="I200" s="67">
        <v>0</v>
      </c>
      <c r="J200" s="67">
        <v>0</v>
      </c>
      <c r="K200" s="123">
        <v>0</v>
      </c>
      <c r="L200" s="215">
        <v>0</v>
      </c>
      <c r="M200" s="215">
        <v>0</v>
      </c>
      <c r="N200" s="215">
        <v>0</v>
      </c>
      <c r="O200" s="215">
        <v>0</v>
      </c>
      <c r="P200" s="67">
        <v>0</v>
      </c>
      <c r="Q200" s="67">
        <v>335950</v>
      </c>
    </row>
    <row r="201" spans="1:21" ht="60" hidden="1" customHeight="1" x14ac:dyDescent="0.3">
      <c r="B201" s="63"/>
      <c r="C201" s="64"/>
      <c r="D201" s="63" t="s">
        <v>474</v>
      </c>
      <c r="E201" s="65" t="s">
        <v>68</v>
      </c>
      <c r="F201" s="67">
        <v>0</v>
      </c>
      <c r="G201" s="67">
        <v>0</v>
      </c>
      <c r="H201" s="67">
        <v>0</v>
      </c>
      <c r="I201" s="67">
        <v>0</v>
      </c>
      <c r="J201" s="67">
        <v>0</v>
      </c>
      <c r="K201" s="123">
        <v>0</v>
      </c>
      <c r="L201" s="215">
        <v>0</v>
      </c>
      <c r="M201" s="215">
        <v>0</v>
      </c>
      <c r="N201" s="215">
        <v>0</v>
      </c>
      <c r="O201" s="216">
        <v>0</v>
      </c>
      <c r="P201" s="67">
        <v>0</v>
      </c>
      <c r="Q201" s="67">
        <v>0</v>
      </c>
    </row>
    <row r="202" spans="1:21" ht="36" hidden="1" customHeight="1" x14ac:dyDescent="0.3">
      <c r="B202" s="63"/>
      <c r="C202" s="64"/>
      <c r="D202" s="63" t="s">
        <v>572</v>
      </c>
      <c r="E202" s="65" t="s">
        <v>481</v>
      </c>
      <c r="F202" s="67">
        <v>0</v>
      </c>
      <c r="G202" s="67">
        <v>0</v>
      </c>
      <c r="H202" s="67">
        <v>0</v>
      </c>
      <c r="I202" s="67">
        <v>0</v>
      </c>
      <c r="J202" s="67">
        <v>0</v>
      </c>
      <c r="K202" s="123">
        <v>0</v>
      </c>
      <c r="L202" s="215">
        <v>0</v>
      </c>
      <c r="M202" s="215">
        <v>0</v>
      </c>
      <c r="N202" s="215">
        <v>0</v>
      </c>
      <c r="O202" s="216">
        <v>0</v>
      </c>
      <c r="P202" s="67">
        <v>0</v>
      </c>
      <c r="Q202" s="67">
        <v>0</v>
      </c>
    </row>
    <row r="203" spans="1:21" ht="23.25" hidden="1" customHeight="1" x14ac:dyDescent="0.3">
      <c r="B203" s="151">
        <v>1200000</v>
      </c>
      <c r="C203" s="268" t="s">
        <v>241</v>
      </c>
      <c r="D203" s="270"/>
      <c r="E203" s="269"/>
      <c r="F203" s="123">
        <v>110000000</v>
      </c>
      <c r="G203" s="123">
        <v>0</v>
      </c>
      <c r="H203" s="123">
        <v>0</v>
      </c>
      <c r="I203" s="123">
        <v>0</v>
      </c>
      <c r="J203" s="123">
        <v>110000000</v>
      </c>
      <c r="K203" s="123">
        <v>15094000</v>
      </c>
      <c r="L203" s="123">
        <v>15094000</v>
      </c>
      <c r="M203" s="123">
        <v>0</v>
      </c>
      <c r="N203" s="123">
        <v>0</v>
      </c>
      <c r="O203" s="123">
        <v>0</v>
      </c>
      <c r="P203" s="123">
        <v>15094000</v>
      </c>
      <c r="Q203" s="123">
        <v>125094000</v>
      </c>
      <c r="S203" s="77">
        <v>0</v>
      </c>
      <c r="T203" s="77">
        <v>0</v>
      </c>
      <c r="U203" s="77">
        <v>0</v>
      </c>
    </row>
    <row r="204" spans="1:21" ht="21.75" hidden="1" customHeight="1" x14ac:dyDescent="0.3">
      <c r="B204" s="95">
        <v>1210000</v>
      </c>
      <c r="C204" s="273" t="s">
        <v>241</v>
      </c>
      <c r="D204" s="274"/>
      <c r="E204" s="275"/>
      <c r="F204" s="123">
        <v>110000000</v>
      </c>
      <c r="G204" s="97">
        <v>0</v>
      </c>
      <c r="H204" s="97">
        <v>0</v>
      </c>
      <c r="I204" s="97">
        <v>0</v>
      </c>
      <c r="J204" s="97">
        <v>110000000</v>
      </c>
      <c r="K204" s="123">
        <v>15094000</v>
      </c>
      <c r="L204" s="97">
        <v>15094000</v>
      </c>
      <c r="M204" s="97">
        <v>0</v>
      </c>
      <c r="N204" s="97">
        <v>0</v>
      </c>
      <c r="O204" s="97">
        <v>0</v>
      </c>
      <c r="P204" s="97">
        <v>15094000</v>
      </c>
      <c r="Q204" s="123">
        <v>125094000</v>
      </c>
    </row>
    <row r="205" spans="1:21" ht="32.25" hidden="1" customHeight="1" x14ac:dyDescent="0.3">
      <c r="B205" s="151">
        <v>1216000</v>
      </c>
      <c r="C205" s="68">
        <v>6000</v>
      </c>
      <c r="D205" s="271" t="s">
        <v>255</v>
      </c>
      <c r="E205" s="272"/>
      <c r="F205" s="123">
        <v>0</v>
      </c>
      <c r="G205" s="67">
        <v>0</v>
      </c>
      <c r="H205" s="220">
        <v>0</v>
      </c>
      <c r="I205" s="220">
        <v>0</v>
      </c>
      <c r="J205" s="220">
        <v>0</v>
      </c>
      <c r="K205" s="220">
        <v>0</v>
      </c>
      <c r="L205" s="123">
        <v>0</v>
      </c>
      <c r="M205" s="67">
        <v>0</v>
      </c>
      <c r="N205" s="220">
        <v>0</v>
      </c>
      <c r="O205" s="220">
        <v>0</v>
      </c>
      <c r="P205" s="220">
        <v>0</v>
      </c>
      <c r="Q205" s="145">
        <v>0</v>
      </c>
    </row>
    <row r="206" spans="1:21" ht="18" hidden="1" customHeight="1" x14ac:dyDescent="0.3">
      <c r="A206" s="99"/>
      <c r="B206" s="63">
        <v>1216020</v>
      </c>
      <c r="C206" s="64">
        <v>6020</v>
      </c>
      <c r="D206" s="63" t="s">
        <v>573</v>
      </c>
      <c r="E206" s="65" t="s">
        <v>488</v>
      </c>
      <c r="F206" s="67">
        <v>0</v>
      </c>
      <c r="G206" s="67">
        <v>0</v>
      </c>
      <c r="H206" s="67">
        <v>0</v>
      </c>
      <c r="I206" s="67">
        <v>0</v>
      </c>
      <c r="J206" s="67">
        <v>0</v>
      </c>
      <c r="K206" s="123">
        <v>0</v>
      </c>
      <c r="L206" s="215">
        <v>0</v>
      </c>
      <c r="M206" s="215">
        <v>0</v>
      </c>
      <c r="N206" s="215">
        <v>0</v>
      </c>
      <c r="O206" s="216">
        <v>0</v>
      </c>
      <c r="P206" s="67">
        <v>0</v>
      </c>
      <c r="Q206" s="67">
        <v>0</v>
      </c>
    </row>
    <row r="207" spans="1:21" ht="31" hidden="1" customHeight="1" x14ac:dyDescent="0.3">
      <c r="B207" s="63">
        <v>1216040</v>
      </c>
      <c r="C207" s="64">
        <v>6040</v>
      </c>
      <c r="D207" s="63" t="s">
        <v>32</v>
      </c>
      <c r="E207" s="65" t="s">
        <v>33</v>
      </c>
      <c r="F207" s="67">
        <v>0</v>
      </c>
      <c r="G207" s="67">
        <v>0</v>
      </c>
      <c r="H207" s="67">
        <v>0</v>
      </c>
      <c r="I207" s="67">
        <v>0</v>
      </c>
      <c r="J207" s="67">
        <v>0</v>
      </c>
      <c r="K207" s="123">
        <v>0</v>
      </c>
      <c r="L207" s="215">
        <v>0</v>
      </c>
      <c r="M207" s="215">
        <v>0</v>
      </c>
      <c r="N207" s="215">
        <v>0</v>
      </c>
      <c r="O207" s="216">
        <v>0</v>
      </c>
      <c r="P207" s="67">
        <v>0</v>
      </c>
      <c r="Q207" s="67">
        <v>0</v>
      </c>
    </row>
    <row r="208" spans="1:21" ht="27.65" hidden="1" customHeight="1" x14ac:dyDescent="0.3">
      <c r="B208" s="63">
        <v>1216070</v>
      </c>
      <c r="C208" s="64">
        <v>6070</v>
      </c>
      <c r="D208" s="63"/>
      <c r="E208" s="65" t="s">
        <v>489</v>
      </c>
      <c r="F208" s="67">
        <v>0</v>
      </c>
      <c r="G208" s="67">
        <v>0</v>
      </c>
      <c r="H208" s="67">
        <v>0</v>
      </c>
      <c r="I208" s="67">
        <v>0</v>
      </c>
      <c r="J208" s="67">
        <v>0</v>
      </c>
      <c r="K208" s="123">
        <v>0</v>
      </c>
      <c r="L208" s="215">
        <v>0</v>
      </c>
      <c r="M208" s="215">
        <v>0</v>
      </c>
      <c r="N208" s="215">
        <v>0</v>
      </c>
      <c r="O208" s="216">
        <v>0</v>
      </c>
      <c r="P208" s="67">
        <v>0</v>
      </c>
      <c r="Q208" s="67">
        <v>0</v>
      </c>
    </row>
    <row r="209" spans="1:19" ht="243" hidden="1" customHeight="1" x14ac:dyDescent="0.3">
      <c r="B209" s="63">
        <v>1216072</v>
      </c>
      <c r="C209" s="64">
        <v>6072</v>
      </c>
      <c r="D209" s="63" t="s">
        <v>574</v>
      </c>
      <c r="E209" s="65" t="s">
        <v>490</v>
      </c>
      <c r="F209" s="67">
        <v>0</v>
      </c>
      <c r="G209" s="67">
        <v>0</v>
      </c>
      <c r="H209" s="67">
        <v>0</v>
      </c>
      <c r="I209" s="67">
        <v>0</v>
      </c>
      <c r="J209" s="67">
        <v>0</v>
      </c>
      <c r="K209" s="123">
        <v>0</v>
      </c>
      <c r="L209" s="215">
        <v>0</v>
      </c>
      <c r="M209" s="215">
        <v>0</v>
      </c>
      <c r="N209" s="215">
        <v>0</v>
      </c>
      <c r="O209" s="216">
        <v>0</v>
      </c>
      <c r="P209" s="67">
        <v>0</v>
      </c>
      <c r="Q209" s="67">
        <v>0</v>
      </c>
    </row>
    <row r="210" spans="1:19" ht="27" hidden="1" customHeight="1" x14ac:dyDescent="0.3">
      <c r="B210" s="63">
        <v>1216080</v>
      </c>
      <c r="C210" s="64">
        <v>6080</v>
      </c>
      <c r="D210" s="63" t="s">
        <v>163</v>
      </c>
      <c r="E210" s="65"/>
      <c r="F210" s="67">
        <v>0</v>
      </c>
      <c r="G210" s="67">
        <v>0</v>
      </c>
      <c r="H210" s="67">
        <v>0</v>
      </c>
      <c r="I210" s="67">
        <v>0</v>
      </c>
      <c r="J210" s="67">
        <v>0</v>
      </c>
      <c r="K210" s="123">
        <v>0</v>
      </c>
      <c r="L210" s="215">
        <v>0</v>
      </c>
      <c r="M210" s="215">
        <v>0</v>
      </c>
      <c r="N210" s="215">
        <v>0</v>
      </c>
      <c r="O210" s="216">
        <v>0</v>
      </c>
      <c r="P210" s="67">
        <v>0</v>
      </c>
      <c r="Q210" s="67">
        <v>0</v>
      </c>
    </row>
    <row r="211" spans="1:19" ht="66.75" hidden="1" customHeight="1" x14ac:dyDescent="0.3">
      <c r="B211" s="63">
        <v>1216084</v>
      </c>
      <c r="C211" s="64">
        <v>6084</v>
      </c>
      <c r="D211" s="63" t="s">
        <v>162</v>
      </c>
      <c r="E211" s="65" t="s">
        <v>34</v>
      </c>
      <c r="F211" s="67">
        <v>0</v>
      </c>
      <c r="G211" s="67">
        <v>0</v>
      </c>
      <c r="H211" s="67">
        <v>0</v>
      </c>
      <c r="I211" s="67">
        <v>0</v>
      </c>
      <c r="J211" s="67">
        <v>0</v>
      </c>
      <c r="K211" s="123">
        <v>0</v>
      </c>
      <c r="L211" s="215">
        <v>0</v>
      </c>
      <c r="M211" s="215">
        <v>0</v>
      </c>
      <c r="N211" s="215">
        <v>0</v>
      </c>
      <c r="O211" s="216">
        <v>0</v>
      </c>
      <c r="P211" s="67">
        <v>0</v>
      </c>
      <c r="Q211" s="67">
        <v>0</v>
      </c>
    </row>
    <row r="212" spans="1:19" ht="29.5" hidden="1" customHeight="1" x14ac:dyDescent="0.3">
      <c r="B212" s="151">
        <v>1217300</v>
      </c>
      <c r="C212" s="68">
        <v>7300</v>
      </c>
      <c r="D212" s="271" t="s">
        <v>346</v>
      </c>
      <c r="E212" s="272"/>
      <c r="F212" s="217">
        <v>0</v>
      </c>
      <c r="G212" s="217">
        <v>0</v>
      </c>
      <c r="H212" s="226">
        <v>0</v>
      </c>
      <c r="I212" s="123">
        <v>0</v>
      </c>
      <c r="J212" s="123">
        <v>0</v>
      </c>
      <c r="K212" s="123">
        <v>94000</v>
      </c>
      <c r="L212" s="123">
        <v>94000</v>
      </c>
      <c r="M212" s="123">
        <v>0</v>
      </c>
      <c r="N212" s="123">
        <v>0</v>
      </c>
      <c r="O212" s="123">
        <v>0</v>
      </c>
      <c r="P212" s="123">
        <v>94000</v>
      </c>
      <c r="Q212" s="123">
        <v>94000</v>
      </c>
    </row>
    <row r="213" spans="1:19" ht="15" hidden="1" customHeight="1" x14ac:dyDescent="0.3">
      <c r="B213" s="63">
        <v>1217330</v>
      </c>
      <c r="C213" s="64">
        <v>7330</v>
      </c>
      <c r="D213" s="63" t="s">
        <v>571</v>
      </c>
      <c r="E213" s="65" t="s">
        <v>499</v>
      </c>
      <c r="F213" s="67">
        <v>0</v>
      </c>
      <c r="G213" s="215">
        <v>0</v>
      </c>
      <c r="H213" s="215">
        <v>0</v>
      </c>
      <c r="I213" s="215">
        <v>0</v>
      </c>
      <c r="J213" s="216">
        <v>0</v>
      </c>
      <c r="K213" s="67">
        <v>0</v>
      </c>
      <c r="L213" s="123">
        <v>0</v>
      </c>
      <c r="M213" s="123">
        <v>0</v>
      </c>
      <c r="N213" s="123">
        <v>0</v>
      </c>
      <c r="O213" s="123">
        <v>0</v>
      </c>
      <c r="P213" s="123">
        <v>0</v>
      </c>
      <c r="Q213" s="123">
        <v>0</v>
      </c>
    </row>
    <row r="214" spans="1:19" ht="33.75" hidden="1" customHeight="1" x14ac:dyDescent="0.3">
      <c r="B214" s="63" t="s">
        <v>670</v>
      </c>
      <c r="C214" s="64">
        <v>7370</v>
      </c>
      <c r="D214" s="63" t="s">
        <v>320</v>
      </c>
      <c r="E214" s="65" t="s">
        <v>326</v>
      </c>
      <c r="F214" s="67">
        <v>0</v>
      </c>
      <c r="G214" s="215">
        <v>0</v>
      </c>
      <c r="H214" s="215">
        <v>0</v>
      </c>
      <c r="I214" s="215">
        <v>0</v>
      </c>
      <c r="J214" s="216">
        <v>0</v>
      </c>
      <c r="K214" s="67">
        <v>94000</v>
      </c>
      <c r="L214" s="123">
        <v>94000</v>
      </c>
      <c r="M214" s="123">
        <v>0</v>
      </c>
      <c r="N214" s="123">
        <v>0</v>
      </c>
      <c r="O214" s="123">
        <v>0</v>
      </c>
      <c r="P214" s="98">
        <v>94000</v>
      </c>
      <c r="Q214" s="123">
        <v>94000</v>
      </c>
    </row>
    <row r="215" spans="1:19" ht="15" hidden="1" customHeight="1" x14ac:dyDescent="0.3">
      <c r="B215" s="151">
        <v>1217400</v>
      </c>
      <c r="C215" s="68">
        <v>7400</v>
      </c>
      <c r="D215" s="271" t="s">
        <v>539</v>
      </c>
      <c r="E215" s="272"/>
      <c r="F215" s="123">
        <v>0</v>
      </c>
      <c r="G215" s="67">
        <v>0</v>
      </c>
      <c r="H215" s="217">
        <v>0</v>
      </c>
      <c r="I215" s="217">
        <v>0</v>
      </c>
      <c r="J215" s="226">
        <v>0</v>
      </c>
      <c r="K215" s="123">
        <v>0</v>
      </c>
      <c r="L215" s="123">
        <v>0</v>
      </c>
      <c r="M215" s="123">
        <v>0</v>
      </c>
      <c r="N215" s="123">
        <v>0</v>
      </c>
      <c r="O215" s="123">
        <v>0</v>
      </c>
      <c r="P215" s="123">
        <v>0</v>
      </c>
      <c r="Q215" s="123">
        <v>0</v>
      </c>
    </row>
    <row r="216" spans="1:19" ht="31.5" hidden="1" customHeight="1" x14ac:dyDescent="0.3">
      <c r="B216" s="63">
        <v>1217440</v>
      </c>
      <c r="C216" s="64">
        <v>7440</v>
      </c>
      <c r="D216" s="63" t="s">
        <v>575</v>
      </c>
      <c r="E216" s="65" t="s">
        <v>491</v>
      </c>
      <c r="F216" s="67">
        <v>0</v>
      </c>
      <c r="G216" s="67">
        <v>0</v>
      </c>
      <c r="H216" s="67">
        <v>0</v>
      </c>
      <c r="I216" s="67">
        <v>0</v>
      </c>
      <c r="J216" s="67">
        <v>0</v>
      </c>
      <c r="K216" s="123">
        <v>0</v>
      </c>
      <c r="L216" s="67">
        <v>0</v>
      </c>
      <c r="M216" s="67">
        <v>0</v>
      </c>
      <c r="N216" s="67">
        <v>0</v>
      </c>
      <c r="O216" s="67">
        <v>0</v>
      </c>
      <c r="P216" s="67">
        <v>0</v>
      </c>
      <c r="Q216" s="123">
        <v>0</v>
      </c>
    </row>
    <row r="217" spans="1:19" ht="15" hidden="1" customHeight="1" x14ac:dyDescent="0.3">
      <c r="B217" s="63">
        <v>1217460</v>
      </c>
      <c r="C217" s="64">
        <v>7460</v>
      </c>
      <c r="D217" s="63"/>
      <c r="E217" s="65" t="s">
        <v>492</v>
      </c>
      <c r="F217" s="67">
        <v>0</v>
      </c>
      <c r="G217" s="67">
        <v>0</v>
      </c>
      <c r="H217" s="67">
        <v>0</v>
      </c>
      <c r="I217" s="67">
        <v>0</v>
      </c>
      <c r="J217" s="67">
        <v>0</v>
      </c>
      <c r="K217" s="123">
        <v>0</v>
      </c>
      <c r="L217" s="67">
        <v>0</v>
      </c>
      <c r="M217" s="67">
        <v>0</v>
      </c>
      <c r="N217" s="67">
        <v>0</v>
      </c>
      <c r="O217" s="67">
        <v>0</v>
      </c>
      <c r="P217" s="67">
        <v>0</v>
      </c>
      <c r="Q217" s="123">
        <v>0</v>
      </c>
    </row>
    <row r="218" spans="1:19" ht="51" hidden="1" customHeight="1" x14ac:dyDescent="0.3">
      <c r="B218" s="63">
        <v>1217461</v>
      </c>
      <c r="C218" s="64">
        <v>7461</v>
      </c>
      <c r="D218" s="63" t="s">
        <v>575</v>
      </c>
      <c r="E218" s="65" t="s">
        <v>493</v>
      </c>
      <c r="F218" s="67">
        <v>0</v>
      </c>
      <c r="G218" s="67">
        <v>0</v>
      </c>
      <c r="H218" s="67">
        <v>0</v>
      </c>
      <c r="I218" s="67">
        <v>0</v>
      </c>
      <c r="J218" s="67">
        <v>0</v>
      </c>
      <c r="K218" s="123">
        <v>0</v>
      </c>
      <c r="L218" s="67">
        <v>0</v>
      </c>
      <c r="M218" s="67">
        <v>0</v>
      </c>
      <c r="N218" s="67">
        <v>0</v>
      </c>
      <c r="O218" s="67">
        <v>0</v>
      </c>
      <c r="P218" s="67">
        <v>0</v>
      </c>
      <c r="Q218" s="123">
        <v>0</v>
      </c>
    </row>
    <row r="219" spans="1:19" ht="49.5" hidden="1" customHeight="1" x14ac:dyDescent="0.3">
      <c r="B219" s="63">
        <v>1217462</v>
      </c>
      <c r="C219" s="64">
        <v>7462</v>
      </c>
      <c r="D219" s="63" t="s">
        <v>575</v>
      </c>
      <c r="E219" s="65" t="s">
        <v>4</v>
      </c>
      <c r="F219" s="67">
        <v>0</v>
      </c>
      <c r="G219" s="67">
        <v>0</v>
      </c>
      <c r="H219" s="67">
        <v>0</v>
      </c>
      <c r="I219" s="67">
        <v>0</v>
      </c>
      <c r="J219" s="67">
        <v>0</v>
      </c>
      <c r="K219" s="123">
        <v>0</v>
      </c>
      <c r="L219" s="67">
        <v>0</v>
      </c>
      <c r="M219" s="67">
        <v>0</v>
      </c>
      <c r="N219" s="67">
        <v>0</v>
      </c>
      <c r="O219" s="67">
        <v>0</v>
      </c>
      <c r="P219" s="67">
        <v>0</v>
      </c>
      <c r="Q219" s="123">
        <v>0</v>
      </c>
    </row>
    <row r="220" spans="1:19" ht="33" hidden="1" customHeight="1" x14ac:dyDescent="0.3">
      <c r="B220" s="63">
        <v>1217463</v>
      </c>
      <c r="C220" s="64">
        <v>7463</v>
      </c>
      <c r="D220" s="63" t="s">
        <v>575</v>
      </c>
      <c r="E220" s="65" t="s">
        <v>494</v>
      </c>
      <c r="F220" s="67">
        <v>0</v>
      </c>
      <c r="G220" s="67">
        <v>0</v>
      </c>
      <c r="H220" s="67">
        <v>0</v>
      </c>
      <c r="I220" s="67">
        <v>0</v>
      </c>
      <c r="J220" s="67">
        <v>0</v>
      </c>
      <c r="K220" s="123">
        <v>0</v>
      </c>
      <c r="L220" s="67">
        <v>0</v>
      </c>
      <c r="M220" s="67">
        <v>0</v>
      </c>
      <c r="N220" s="67">
        <v>0</v>
      </c>
      <c r="O220" s="67">
        <v>0</v>
      </c>
      <c r="P220" s="67">
        <v>0</v>
      </c>
      <c r="Q220" s="123">
        <v>0</v>
      </c>
    </row>
    <row r="221" spans="1:19" ht="28.5" hidden="1" customHeight="1" x14ac:dyDescent="0.3">
      <c r="B221" s="63">
        <v>1217464</v>
      </c>
      <c r="C221" s="64">
        <v>7464</v>
      </c>
      <c r="D221" s="63" t="s">
        <v>575</v>
      </c>
      <c r="E221" s="65" t="s">
        <v>310</v>
      </c>
      <c r="F221" s="67">
        <v>0</v>
      </c>
      <c r="G221" s="67">
        <v>0</v>
      </c>
      <c r="H221" s="67">
        <v>0</v>
      </c>
      <c r="I221" s="67">
        <v>0</v>
      </c>
      <c r="J221" s="67">
        <v>0</v>
      </c>
      <c r="K221" s="123">
        <v>0</v>
      </c>
      <c r="L221" s="67">
        <v>0</v>
      </c>
      <c r="M221" s="67">
        <v>0</v>
      </c>
      <c r="N221" s="67">
        <v>0</v>
      </c>
      <c r="O221" s="67">
        <v>0</v>
      </c>
      <c r="P221" s="67">
        <v>0</v>
      </c>
      <c r="Q221" s="123">
        <v>0</v>
      </c>
    </row>
    <row r="222" spans="1:19" ht="33" hidden="1" customHeight="1" x14ac:dyDescent="0.3">
      <c r="A222" s="99"/>
      <c r="B222" s="151">
        <v>1217600</v>
      </c>
      <c r="C222" s="68">
        <v>7600</v>
      </c>
      <c r="D222" s="271" t="s">
        <v>383</v>
      </c>
      <c r="E222" s="272"/>
      <c r="F222" s="123">
        <v>110000000</v>
      </c>
      <c r="G222" s="67">
        <v>0</v>
      </c>
      <c r="H222" s="220">
        <v>0</v>
      </c>
      <c r="I222" s="220">
        <v>0</v>
      </c>
      <c r="J222" s="220">
        <v>110000000</v>
      </c>
      <c r="K222" s="123">
        <v>15000000</v>
      </c>
      <c r="L222" s="123">
        <v>15000000</v>
      </c>
      <c r="M222" s="67">
        <v>0</v>
      </c>
      <c r="N222" s="220">
        <v>0</v>
      </c>
      <c r="O222" s="220">
        <v>0</v>
      </c>
      <c r="P222" s="220">
        <v>15000000</v>
      </c>
      <c r="Q222" s="220">
        <v>125000000</v>
      </c>
    </row>
    <row r="223" spans="1:19" ht="33.75" hidden="1" customHeight="1" x14ac:dyDescent="0.3">
      <c r="B223" s="63">
        <v>1217640</v>
      </c>
      <c r="C223" s="64">
        <v>7640</v>
      </c>
      <c r="D223" s="63" t="s">
        <v>547</v>
      </c>
      <c r="E223" s="65" t="s">
        <v>249</v>
      </c>
      <c r="F223" s="67">
        <v>0</v>
      </c>
      <c r="G223" s="67">
        <v>0</v>
      </c>
      <c r="H223" s="67">
        <v>0</v>
      </c>
      <c r="I223" s="67">
        <v>0</v>
      </c>
      <c r="J223" s="67">
        <v>0</v>
      </c>
      <c r="K223" s="123">
        <v>0</v>
      </c>
      <c r="L223" s="67">
        <v>0</v>
      </c>
      <c r="M223" s="67">
        <v>0</v>
      </c>
      <c r="N223" s="67">
        <v>0</v>
      </c>
      <c r="O223" s="67">
        <v>0</v>
      </c>
      <c r="P223" s="67">
        <v>0</v>
      </c>
      <c r="Q223" s="123">
        <v>0</v>
      </c>
      <c r="S223" s="98"/>
    </row>
    <row r="224" spans="1:19" ht="37.5" hidden="1" customHeight="1" x14ac:dyDescent="0.3">
      <c r="B224" s="63">
        <v>1217670</v>
      </c>
      <c r="C224" s="64">
        <v>7670</v>
      </c>
      <c r="D224" s="63" t="s">
        <v>576</v>
      </c>
      <c r="E224" s="65" t="s">
        <v>267</v>
      </c>
      <c r="F224" s="67">
        <v>0</v>
      </c>
      <c r="G224" s="67">
        <v>0</v>
      </c>
      <c r="H224" s="67">
        <v>0</v>
      </c>
      <c r="I224" s="67">
        <v>0</v>
      </c>
      <c r="J224" s="67">
        <v>0</v>
      </c>
      <c r="K224" s="123">
        <v>15000000</v>
      </c>
      <c r="L224" s="67">
        <v>15000000</v>
      </c>
      <c r="M224" s="67">
        <v>0</v>
      </c>
      <c r="N224" s="67">
        <v>0</v>
      </c>
      <c r="O224" s="67">
        <v>0</v>
      </c>
      <c r="P224" s="67">
        <v>15000000</v>
      </c>
      <c r="Q224" s="123">
        <v>15000000</v>
      </c>
    </row>
    <row r="225" spans="1:21" ht="34.5" hidden="1" customHeight="1" x14ac:dyDescent="0.3">
      <c r="B225" s="63">
        <v>1217693</v>
      </c>
      <c r="C225" s="64">
        <v>7693</v>
      </c>
      <c r="D225" s="63" t="s">
        <v>320</v>
      </c>
      <c r="E225" s="65" t="s">
        <v>243</v>
      </c>
      <c r="F225" s="67">
        <v>110000000</v>
      </c>
      <c r="G225" s="67">
        <v>0</v>
      </c>
      <c r="H225" s="67">
        <v>0</v>
      </c>
      <c r="I225" s="67">
        <v>0</v>
      </c>
      <c r="J225" s="67">
        <v>110000000</v>
      </c>
      <c r="K225" s="123">
        <v>0</v>
      </c>
      <c r="L225" s="67">
        <v>0</v>
      </c>
      <c r="M225" s="67">
        <v>0</v>
      </c>
      <c r="N225" s="67">
        <v>0</v>
      </c>
      <c r="O225" s="67">
        <v>0</v>
      </c>
      <c r="P225" s="67">
        <v>0</v>
      </c>
      <c r="Q225" s="123">
        <v>110000000</v>
      </c>
    </row>
    <row r="226" spans="1:21" ht="30" hidden="1" customHeight="1" x14ac:dyDescent="0.3">
      <c r="A226" s="99"/>
      <c r="B226" s="63">
        <v>1218110</v>
      </c>
      <c r="C226" s="64">
        <v>8110</v>
      </c>
      <c r="D226" s="63" t="s">
        <v>165</v>
      </c>
      <c r="E226" s="65" t="s">
        <v>137</v>
      </c>
      <c r="F226" s="67">
        <v>0</v>
      </c>
      <c r="G226" s="67">
        <v>0</v>
      </c>
      <c r="H226" s="67">
        <v>0</v>
      </c>
      <c r="I226" s="67">
        <v>0</v>
      </c>
      <c r="J226" s="67">
        <v>0</v>
      </c>
      <c r="K226" s="123">
        <v>0</v>
      </c>
      <c r="L226" s="67">
        <v>0</v>
      </c>
      <c r="M226" s="67">
        <v>0</v>
      </c>
      <c r="N226" s="67">
        <v>0</v>
      </c>
      <c r="O226" s="67">
        <v>0</v>
      </c>
      <c r="P226" s="67">
        <v>0</v>
      </c>
      <c r="Q226" s="123">
        <v>0</v>
      </c>
    </row>
    <row r="227" spans="1:21" ht="14.25" hidden="1" customHeight="1" x14ac:dyDescent="0.3">
      <c r="B227" s="151">
        <v>1218300</v>
      </c>
      <c r="C227" s="68">
        <v>8300</v>
      </c>
      <c r="D227" s="271" t="s">
        <v>193</v>
      </c>
      <c r="E227" s="272"/>
      <c r="F227" s="123">
        <v>0</v>
      </c>
      <c r="G227" s="67">
        <v>0</v>
      </c>
      <c r="H227" s="220">
        <v>0</v>
      </c>
      <c r="I227" s="220">
        <v>0</v>
      </c>
      <c r="J227" s="220">
        <v>0</v>
      </c>
      <c r="K227" s="220">
        <v>0</v>
      </c>
      <c r="L227" s="220">
        <v>0</v>
      </c>
      <c r="M227" s="250">
        <v>0</v>
      </c>
      <c r="N227" s="251">
        <v>0</v>
      </c>
      <c r="O227" s="123">
        <v>0</v>
      </c>
      <c r="P227" s="67">
        <v>0</v>
      </c>
      <c r="Q227" s="220">
        <v>0</v>
      </c>
    </row>
    <row r="228" spans="1:21" ht="30" hidden="1" customHeight="1" x14ac:dyDescent="0.3">
      <c r="B228" s="63">
        <v>1218311</v>
      </c>
      <c r="C228" s="64">
        <v>8311</v>
      </c>
      <c r="D228" s="63" t="s">
        <v>164</v>
      </c>
      <c r="E228" s="65" t="s">
        <v>274</v>
      </c>
      <c r="F228" s="67">
        <v>0</v>
      </c>
      <c r="G228" s="67">
        <v>0</v>
      </c>
      <c r="H228" s="67">
        <v>0</v>
      </c>
      <c r="I228" s="67">
        <v>0</v>
      </c>
      <c r="J228" s="67">
        <v>0</v>
      </c>
      <c r="K228" s="123">
        <v>0</v>
      </c>
      <c r="L228" s="67">
        <v>0</v>
      </c>
      <c r="M228" s="67">
        <v>0</v>
      </c>
      <c r="N228" s="67">
        <v>0</v>
      </c>
      <c r="O228" s="67">
        <v>0</v>
      </c>
      <c r="P228" s="67">
        <v>0</v>
      </c>
      <c r="Q228" s="123">
        <v>0</v>
      </c>
    </row>
    <row r="229" spans="1:21" ht="31.5" hidden="1" customHeight="1" x14ac:dyDescent="0.3">
      <c r="B229" s="63">
        <v>1218313</v>
      </c>
      <c r="C229" s="64">
        <v>8313</v>
      </c>
      <c r="D229" s="63" t="s">
        <v>577</v>
      </c>
      <c r="E229" s="65" t="s">
        <v>273</v>
      </c>
      <c r="F229" s="67">
        <v>0</v>
      </c>
      <c r="G229" s="67">
        <v>0</v>
      </c>
      <c r="H229" s="67">
        <v>0</v>
      </c>
      <c r="I229" s="67">
        <v>0</v>
      </c>
      <c r="J229" s="67">
        <v>0</v>
      </c>
      <c r="K229" s="123">
        <v>0</v>
      </c>
      <c r="L229" s="67">
        <v>0</v>
      </c>
      <c r="M229" s="67">
        <v>0</v>
      </c>
      <c r="N229" s="67">
        <v>0</v>
      </c>
      <c r="O229" s="67">
        <v>0</v>
      </c>
      <c r="P229" s="67">
        <v>0</v>
      </c>
      <c r="Q229" s="123">
        <v>0</v>
      </c>
    </row>
    <row r="230" spans="1:21" ht="34.5" hidden="1" customHeight="1" x14ac:dyDescent="0.3">
      <c r="B230" s="63">
        <v>1218330</v>
      </c>
      <c r="C230" s="64">
        <v>8330</v>
      </c>
      <c r="D230" s="63" t="s">
        <v>36</v>
      </c>
      <c r="E230" s="65" t="s">
        <v>413</v>
      </c>
      <c r="F230" s="67">
        <v>0</v>
      </c>
      <c r="G230" s="67">
        <v>0</v>
      </c>
      <c r="H230" s="67">
        <v>0</v>
      </c>
      <c r="I230" s="67">
        <v>0</v>
      </c>
      <c r="J230" s="67">
        <v>0</v>
      </c>
      <c r="K230" s="123">
        <v>0</v>
      </c>
      <c r="L230" s="67">
        <v>0</v>
      </c>
      <c r="M230" s="67">
        <v>0</v>
      </c>
      <c r="N230" s="67">
        <v>0</v>
      </c>
      <c r="O230" s="67">
        <v>0</v>
      </c>
      <c r="P230" s="67">
        <v>0</v>
      </c>
      <c r="Q230" s="123">
        <v>0</v>
      </c>
    </row>
    <row r="231" spans="1:21" ht="28.5" hidden="1" customHeight="1" x14ac:dyDescent="0.3">
      <c r="B231" s="63">
        <v>1218340</v>
      </c>
      <c r="C231" s="64">
        <v>8340</v>
      </c>
      <c r="D231" s="63" t="s">
        <v>578</v>
      </c>
      <c r="E231" s="65" t="s">
        <v>414</v>
      </c>
      <c r="F231" s="67">
        <v>0</v>
      </c>
      <c r="G231" s="67">
        <v>0</v>
      </c>
      <c r="H231" s="67">
        <v>0</v>
      </c>
      <c r="I231" s="67">
        <v>0</v>
      </c>
      <c r="J231" s="67">
        <v>0</v>
      </c>
      <c r="K231" s="123">
        <v>0</v>
      </c>
      <c r="L231" s="67">
        <v>0</v>
      </c>
      <c r="M231" s="67">
        <v>0</v>
      </c>
      <c r="N231" s="67">
        <v>0</v>
      </c>
      <c r="O231" s="67">
        <v>0</v>
      </c>
      <c r="P231" s="67">
        <v>0</v>
      </c>
      <c r="Q231" s="123">
        <v>0</v>
      </c>
    </row>
    <row r="232" spans="1:21" ht="14" hidden="1" x14ac:dyDescent="0.3">
      <c r="B232" s="151">
        <v>1500000</v>
      </c>
      <c r="C232" s="268" t="s">
        <v>534</v>
      </c>
      <c r="D232" s="270"/>
      <c r="E232" s="269"/>
      <c r="F232" s="123">
        <v>10000</v>
      </c>
      <c r="G232" s="123">
        <v>10000</v>
      </c>
      <c r="H232" s="123">
        <v>0</v>
      </c>
      <c r="I232" s="123">
        <v>0</v>
      </c>
      <c r="J232" s="123">
        <v>0</v>
      </c>
      <c r="K232" s="123">
        <v>81779059.969999999</v>
      </c>
      <c r="L232" s="123">
        <v>46752996.480000004</v>
      </c>
      <c r="M232" s="123">
        <v>0</v>
      </c>
      <c r="N232" s="123">
        <v>0</v>
      </c>
      <c r="O232" s="123">
        <v>0</v>
      </c>
      <c r="P232" s="123">
        <v>81779059.969999999</v>
      </c>
      <c r="Q232" s="123">
        <v>81789059.969999999</v>
      </c>
      <c r="S232" s="98">
        <v>0</v>
      </c>
      <c r="T232" s="98">
        <v>0</v>
      </c>
      <c r="U232" s="98">
        <v>0</v>
      </c>
    </row>
    <row r="233" spans="1:21" ht="14" hidden="1" x14ac:dyDescent="0.3">
      <c r="B233" s="95">
        <v>1510000</v>
      </c>
      <c r="C233" s="273" t="s">
        <v>534</v>
      </c>
      <c r="D233" s="274"/>
      <c r="E233" s="275"/>
      <c r="F233" s="123">
        <v>10000</v>
      </c>
      <c r="G233" s="97">
        <v>10000</v>
      </c>
      <c r="H233" s="97">
        <v>0</v>
      </c>
      <c r="I233" s="97">
        <v>0</v>
      </c>
      <c r="J233" s="97">
        <v>0</v>
      </c>
      <c r="K233" s="123">
        <v>81779059.969999999</v>
      </c>
      <c r="L233" s="97">
        <v>46752996.480000004</v>
      </c>
      <c r="M233" s="97">
        <v>0</v>
      </c>
      <c r="N233" s="97">
        <v>0</v>
      </c>
      <c r="O233" s="97">
        <v>0</v>
      </c>
      <c r="P233" s="97">
        <v>81779059.969999999</v>
      </c>
      <c r="Q233" s="123">
        <v>81789059.969999999</v>
      </c>
    </row>
    <row r="234" spans="1:21" ht="34.5" hidden="1" customHeight="1" x14ac:dyDescent="0.3">
      <c r="B234" s="63" t="s">
        <v>609</v>
      </c>
      <c r="C234" s="64">
        <v>2020</v>
      </c>
      <c r="D234" s="63" t="s">
        <v>610</v>
      </c>
      <c r="E234" s="65" t="s">
        <v>212</v>
      </c>
      <c r="F234" s="123">
        <v>0</v>
      </c>
      <c r="G234" s="67">
        <v>0</v>
      </c>
      <c r="H234" s="67">
        <v>0</v>
      </c>
      <c r="I234" s="67">
        <v>0</v>
      </c>
      <c r="J234" s="67">
        <v>0</v>
      </c>
      <c r="K234" s="123">
        <v>1475128.51</v>
      </c>
      <c r="L234" s="67">
        <v>1475128.51</v>
      </c>
      <c r="M234" s="67">
        <v>0</v>
      </c>
      <c r="N234" s="67">
        <v>0</v>
      </c>
      <c r="O234" s="67">
        <v>0</v>
      </c>
      <c r="P234" s="67">
        <v>1475128.51</v>
      </c>
      <c r="Q234" s="123">
        <v>1475128.51</v>
      </c>
    </row>
    <row r="235" spans="1:21" ht="16.5" hidden="1" customHeight="1" x14ac:dyDescent="0.3">
      <c r="B235" s="151">
        <v>1517300</v>
      </c>
      <c r="C235" s="68">
        <v>7300</v>
      </c>
      <c r="D235" s="268" t="s">
        <v>346</v>
      </c>
      <c r="E235" s="269"/>
      <c r="F235" s="123">
        <v>0</v>
      </c>
      <c r="G235" s="123">
        <v>0</v>
      </c>
      <c r="H235" s="123">
        <v>0</v>
      </c>
      <c r="I235" s="123">
        <v>0</v>
      </c>
      <c r="J235" s="123">
        <v>0</v>
      </c>
      <c r="K235" s="123">
        <v>45277867.970000006</v>
      </c>
      <c r="L235" s="123">
        <v>45277867.970000006</v>
      </c>
      <c r="M235" s="123">
        <v>0</v>
      </c>
      <c r="N235" s="123">
        <v>0</v>
      </c>
      <c r="O235" s="123">
        <v>0</v>
      </c>
      <c r="P235" s="123">
        <v>45277867.970000006</v>
      </c>
      <c r="Q235" s="123">
        <v>45277867.970000006</v>
      </c>
    </row>
    <row r="236" spans="1:21" ht="33.65" hidden="1" customHeight="1" x14ac:dyDescent="0.3">
      <c r="B236" s="63">
        <v>1517310</v>
      </c>
      <c r="C236" s="64">
        <v>7310</v>
      </c>
      <c r="D236" s="63" t="s">
        <v>579</v>
      </c>
      <c r="E236" s="65" t="s">
        <v>503</v>
      </c>
      <c r="F236" s="123">
        <v>0</v>
      </c>
      <c r="G236" s="67">
        <v>0</v>
      </c>
      <c r="H236" s="67">
        <v>0</v>
      </c>
      <c r="I236" s="67">
        <v>0</v>
      </c>
      <c r="J236" s="67">
        <v>0</v>
      </c>
      <c r="K236" s="123">
        <v>0</v>
      </c>
      <c r="L236" s="67">
        <v>0</v>
      </c>
      <c r="M236" s="67">
        <v>0</v>
      </c>
      <c r="N236" s="67">
        <v>0</v>
      </c>
      <c r="O236" s="67">
        <v>0</v>
      </c>
      <c r="P236" s="67">
        <v>0</v>
      </c>
      <c r="Q236" s="123">
        <v>0</v>
      </c>
    </row>
    <row r="237" spans="1:21" ht="33" hidden="1" customHeight="1" x14ac:dyDescent="0.3">
      <c r="B237" s="63">
        <v>1517320</v>
      </c>
      <c r="C237" s="64">
        <v>7320</v>
      </c>
      <c r="D237" s="63" t="s">
        <v>347</v>
      </c>
      <c r="E237" s="65" t="s">
        <v>538</v>
      </c>
      <c r="F237" s="123">
        <v>0</v>
      </c>
      <c r="G237" s="67">
        <v>0</v>
      </c>
      <c r="H237" s="67">
        <v>0</v>
      </c>
      <c r="I237" s="67">
        <v>0</v>
      </c>
      <c r="J237" s="67">
        <v>0</v>
      </c>
      <c r="K237" s="123">
        <v>33734867.969999999</v>
      </c>
      <c r="L237" s="67">
        <v>33734867.969999999</v>
      </c>
      <c r="M237" s="67">
        <v>0</v>
      </c>
      <c r="N237" s="67">
        <v>0</v>
      </c>
      <c r="O237" s="67">
        <v>0</v>
      </c>
      <c r="P237" s="67">
        <v>33734867.969999999</v>
      </c>
      <c r="Q237" s="123">
        <v>33734867.969999999</v>
      </c>
    </row>
    <row r="238" spans="1:21" ht="24" hidden="1" customHeight="1" x14ac:dyDescent="0.3">
      <c r="B238" s="63">
        <v>1517321</v>
      </c>
      <c r="C238" s="64">
        <v>7321</v>
      </c>
      <c r="D238" s="63" t="s">
        <v>347</v>
      </c>
      <c r="E238" s="65" t="s">
        <v>504</v>
      </c>
      <c r="F238" s="123">
        <v>0</v>
      </c>
      <c r="G238" s="67">
        <v>0</v>
      </c>
      <c r="H238" s="67">
        <v>0</v>
      </c>
      <c r="I238" s="67">
        <v>0</v>
      </c>
      <c r="J238" s="67">
        <v>0</v>
      </c>
      <c r="K238" s="123">
        <v>0</v>
      </c>
      <c r="L238" s="67">
        <v>0</v>
      </c>
      <c r="M238" s="67">
        <v>0</v>
      </c>
      <c r="N238" s="67">
        <v>0</v>
      </c>
      <c r="O238" s="67">
        <v>0</v>
      </c>
      <c r="P238" s="67">
        <v>0</v>
      </c>
      <c r="Q238" s="123">
        <v>0</v>
      </c>
    </row>
    <row r="239" spans="1:21" ht="24.75" hidden="1" customHeight="1" x14ac:dyDescent="0.3">
      <c r="A239" s="99"/>
      <c r="B239" s="63">
        <v>1517322</v>
      </c>
      <c r="C239" s="64">
        <v>7322</v>
      </c>
      <c r="D239" s="63" t="s">
        <v>347</v>
      </c>
      <c r="E239" s="65" t="s">
        <v>460</v>
      </c>
      <c r="F239" s="123">
        <v>0</v>
      </c>
      <c r="G239" s="67">
        <v>0</v>
      </c>
      <c r="H239" s="67">
        <v>0</v>
      </c>
      <c r="I239" s="67">
        <v>0</v>
      </c>
      <c r="J239" s="67">
        <v>0</v>
      </c>
      <c r="K239" s="123">
        <v>33724867.969999999</v>
      </c>
      <c r="L239" s="67">
        <v>33724867.969999999</v>
      </c>
      <c r="M239" s="67">
        <v>0</v>
      </c>
      <c r="N239" s="67">
        <v>0</v>
      </c>
      <c r="O239" s="67">
        <v>0</v>
      </c>
      <c r="P239" s="67">
        <v>33724867.969999999</v>
      </c>
      <c r="Q239" s="123">
        <v>33724867.969999999</v>
      </c>
    </row>
    <row r="240" spans="1:21" ht="40.5" hidden="1" customHeight="1" x14ac:dyDescent="0.3">
      <c r="B240" s="63">
        <v>1517323</v>
      </c>
      <c r="C240" s="64">
        <v>7323</v>
      </c>
      <c r="D240" s="63" t="s">
        <v>347</v>
      </c>
      <c r="E240" s="65" t="s">
        <v>131</v>
      </c>
      <c r="F240" s="123">
        <v>0</v>
      </c>
      <c r="G240" s="67">
        <v>0</v>
      </c>
      <c r="H240" s="67">
        <v>0</v>
      </c>
      <c r="I240" s="67">
        <v>0</v>
      </c>
      <c r="J240" s="67">
        <v>0</v>
      </c>
      <c r="K240" s="123">
        <v>0</v>
      </c>
      <c r="L240" s="67">
        <v>0</v>
      </c>
      <c r="M240" s="67">
        <v>0</v>
      </c>
      <c r="N240" s="67">
        <v>0</v>
      </c>
      <c r="O240" s="67">
        <v>0</v>
      </c>
      <c r="P240" s="67">
        <v>0</v>
      </c>
      <c r="Q240" s="123">
        <v>0</v>
      </c>
    </row>
    <row r="241" spans="1:21" ht="80.25" hidden="1" customHeight="1" x14ac:dyDescent="0.3">
      <c r="B241" s="64">
        <v>1511022</v>
      </c>
      <c r="C241" s="64">
        <v>1022</v>
      </c>
      <c r="D241" s="63" t="s">
        <v>450</v>
      </c>
      <c r="E241" s="75" t="s">
        <v>623</v>
      </c>
      <c r="F241" s="123">
        <v>0</v>
      </c>
      <c r="G241" s="67">
        <v>0</v>
      </c>
      <c r="H241" s="67">
        <v>0</v>
      </c>
      <c r="I241" s="67">
        <v>0</v>
      </c>
      <c r="J241" s="67">
        <v>0</v>
      </c>
      <c r="K241" s="123">
        <v>10000</v>
      </c>
      <c r="L241" s="67">
        <v>10000</v>
      </c>
      <c r="M241" s="67">
        <v>0</v>
      </c>
      <c r="N241" s="67">
        <v>0</v>
      </c>
      <c r="O241" s="67">
        <v>0</v>
      </c>
      <c r="P241" s="67">
        <v>10000</v>
      </c>
      <c r="Q241" s="123">
        <v>10000</v>
      </c>
    </row>
    <row r="242" spans="1:21" ht="35.25" hidden="1" customHeight="1" x14ac:dyDescent="0.3">
      <c r="B242" s="63">
        <v>1517325</v>
      </c>
      <c r="C242" s="64">
        <v>7325</v>
      </c>
      <c r="D242" s="63" t="s">
        <v>347</v>
      </c>
      <c r="E242" s="65" t="s">
        <v>132</v>
      </c>
      <c r="F242" s="123">
        <v>0</v>
      </c>
      <c r="G242" s="67">
        <v>0</v>
      </c>
      <c r="H242" s="67">
        <v>0</v>
      </c>
      <c r="I242" s="67">
        <v>0</v>
      </c>
      <c r="J242" s="67">
        <v>0</v>
      </c>
      <c r="K242" s="123">
        <v>0</v>
      </c>
      <c r="L242" s="67">
        <v>0</v>
      </c>
      <c r="M242" s="67">
        <v>0</v>
      </c>
      <c r="N242" s="67">
        <v>0</v>
      </c>
      <c r="O242" s="67">
        <v>0</v>
      </c>
      <c r="P242" s="67">
        <v>0</v>
      </c>
      <c r="Q242" s="123">
        <v>0</v>
      </c>
    </row>
    <row r="243" spans="1:21" ht="36" hidden="1" customHeight="1" x14ac:dyDescent="0.3">
      <c r="A243" s="99"/>
      <c r="B243" s="63">
        <v>1517330</v>
      </c>
      <c r="C243" s="64">
        <v>7330</v>
      </c>
      <c r="D243" s="63" t="s">
        <v>347</v>
      </c>
      <c r="E243" s="65" t="s">
        <v>505</v>
      </c>
      <c r="F243" s="123">
        <v>0</v>
      </c>
      <c r="G243" s="67">
        <v>0</v>
      </c>
      <c r="H243" s="67">
        <v>0</v>
      </c>
      <c r="I243" s="67">
        <v>0</v>
      </c>
      <c r="J243" s="67">
        <v>0</v>
      </c>
      <c r="K243" s="123">
        <v>0</v>
      </c>
      <c r="L243" s="67">
        <v>0</v>
      </c>
      <c r="M243" s="67">
        <v>0</v>
      </c>
      <c r="N243" s="67">
        <v>0</v>
      </c>
      <c r="O243" s="67">
        <v>0</v>
      </c>
      <c r="P243" s="67">
        <v>0</v>
      </c>
      <c r="Q243" s="123">
        <v>0</v>
      </c>
    </row>
    <row r="244" spans="1:21" ht="31.5" hidden="1" customHeight="1" x14ac:dyDescent="0.3">
      <c r="B244" s="63">
        <v>1517340</v>
      </c>
      <c r="C244" s="64">
        <v>7340</v>
      </c>
      <c r="D244" s="63" t="s">
        <v>347</v>
      </c>
      <c r="E244" s="65" t="s">
        <v>496</v>
      </c>
      <c r="F244" s="123">
        <v>0</v>
      </c>
      <c r="G244" s="67">
        <v>0</v>
      </c>
      <c r="H244" s="67">
        <v>0</v>
      </c>
      <c r="I244" s="67">
        <v>0</v>
      </c>
      <c r="J244" s="67">
        <v>0</v>
      </c>
      <c r="K244" s="123">
        <v>0</v>
      </c>
      <c r="L244" s="67">
        <v>0</v>
      </c>
      <c r="M244" s="67">
        <v>0</v>
      </c>
      <c r="N244" s="67">
        <v>0</v>
      </c>
      <c r="O244" s="67">
        <v>0</v>
      </c>
      <c r="P244" s="67">
        <v>0</v>
      </c>
      <c r="Q244" s="123">
        <v>0</v>
      </c>
    </row>
    <row r="245" spans="1:21" ht="32.25" hidden="1" customHeight="1" x14ac:dyDescent="0.3">
      <c r="A245" s="99"/>
      <c r="B245" s="63">
        <v>1517350</v>
      </c>
      <c r="C245" s="64">
        <v>7350</v>
      </c>
      <c r="D245" s="63" t="s">
        <v>347</v>
      </c>
      <c r="E245" s="65" t="s">
        <v>497</v>
      </c>
      <c r="F245" s="123">
        <v>0</v>
      </c>
      <c r="G245" s="67">
        <v>0</v>
      </c>
      <c r="H245" s="67">
        <v>0</v>
      </c>
      <c r="I245" s="67">
        <v>0</v>
      </c>
      <c r="J245" s="67">
        <v>0</v>
      </c>
      <c r="K245" s="123">
        <v>0</v>
      </c>
      <c r="L245" s="67">
        <v>0</v>
      </c>
      <c r="M245" s="67">
        <v>0</v>
      </c>
      <c r="N245" s="67">
        <v>0</v>
      </c>
      <c r="O245" s="67">
        <v>0</v>
      </c>
      <c r="P245" s="67">
        <v>0</v>
      </c>
      <c r="Q245" s="123">
        <v>0</v>
      </c>
    </row>
    <row r="246" spans="1:21" ht="46.5" hidden="1" customHeight="1" x14ac:dyDescent="0.3">
      <c r="B246" s="63">
        <v>1517361</v>
      </c>
      <c r="C246" s="64">
        <v>7361</v>
      </c>
      <c r="D246" s="63" t="s">
        <v>320</v>
      </c>
      <c r="E246" s="65" t="s">
        <v>10</v>
      </c>
      <c r="F246" s="123">
        <v>0</v>
      </c>
      <c r="G246" s="67">
        <v>0</v>
      </c>
      <c r="H246" s="67">
        <v>0</v>
      </c>
      <c r="I246" s="67">
        <v>0</v>
      </c>
      <c r="J246" s="67">
        <v>0</v>
      </c>
      <c r="K246" s="123">
        <v>0</v>
      </c>
      <c r="L246" s="67">
        <v>0</v>
      </c>
      <c r="M246" s="67">
        <v>0</v>
      </c>
      <c r="N246" s="67">
        <v>0</v>
      </c>
      <c r="O246" s="67">
        <v>0</v>
      </c>
      <c r="P246" s="67">
        <v>0</v>
      </c>
      <c r="Q246" s="123">
        <v>0</v>
      </c>
      <c r="S246" s="98"/>
    </row>
    <row r="247" spans="1:21" ht="28" hidden="1" x14ac:dyDescent="0.3">
      <c r="B247" s="63" t="s">
        <v>614</v>
      </c>
      <c r="C247" s="64">
        <v>2151</v>
      </c>
      <c r="D247" s="63" t="s">
        <v>592</v>
      </c>
      <c r="E247" s="65" t="s">
        <v>593</v>
      </c>
      <c r="F247" s="123">
        <v>0</v>
      </c>
      <c r="G247" s="67">
        <v>0</v>
      </c>
      <c r="H247" s="67">
        <v>0</v>
      </c>
      <c r="I247" s="67">
        <v>0</v>
      </c>
      <c r="J247" s="67">
        <v>0</v>
      </c>
      <c r="K247" s="123">
        <v>0</v>
      </c>
      <c r="L247" s="67">
        <v>0</v>
      </c>
      <c r="M247" s="67">
        <v>0</v>
      </c>
      <c r="N247" s="67">
        <v>0</v>
      </c>
      <c r="O247" s="67">
        <v>0</v>
      </c>
      <c r="P247" s="67">
        <v>0</v>
      </c>
      <c r="Q247" s="123">
        <v>0</v>
      </c>
    </row>
    <row r="248" spans="1:21" ht="32.25" hidden="1" customHeight="1" x14ac:dyDescent="0.3">
      <c r="B248" s="63" t="s">
        <v>666</v>
      </c>
      <c r="C248" s="64">
        <v>8693</v>
      </c>
      <c r="D248" s="63" t="s">
        <v>320</v>
      </c>
      <c r="E248" s="65" t="s">
        <v>243</v>
      </c>
      <c r="F248" s="123">
        <v>10000</v>
      </c>
      <c r="G248" s="67">
        <v>10000</v>
      </c>
      <c r="H248" s="67">
        <v>0</v>
      </c>
      <c r="I248" s="67">
        <v>0</v>
      </c>
      <c r="J248" s="67">
        <v>0</v>
      </c>
      <c r="K248" s="123">
        <v>0</v>
      </c>
      <c r="L248" s="67">
        <v>0</v>
      </c>
      <c r="M248" s="67">
        <v>0</v>
      </c>
      <c r="N248" s="67">
        <v>0</v>
      </c>
      <c r="O248" s="67">
        <v>0</v>
      </c>
      <c r="P248" s="67">
        <v>0</v>
      </c>
      <c r="Q248" s="123">
        <v>10000</v>
      </c>
    </row>
    <row r="249" spans="1:21" ht="33.75" hidden="1" customHeight="1" x14ac:dyDescent="0.3">
      <c r="B249" s="63">
        <v>1517370</v>
      </c>
      <c r="C249" s="64">
        <v>7370</v>
      </c>
      <c r="D249" s="63" t="s">
        <v>320</v>
      </c>
      <c r="E249" s="65" t="s">
        <v>326</v>
      </c>
      <c r="F249" s="123">
        <v>0</v>
      </c>
      <c r="G249" s="67">
        <v>0</v>
      </c>
      <c r="H249" s="67">
        <v>0</v>
      </c>
      <c r="I249" s="67">
        <v>0</v>
      </c>
      <c r="J249" s="67">
        <v>0</v>
      </c>
      <c r="K249" s="123">
        <v>6500000</v>
      </c>
      <c r="L249" s="67">
        <v>6500000</v>
      </c>
      <c r="M249" s="67">
        <v>0</v>
      </c>
      <c r="N249" s="67">
        <v>0</v>
      </c>
      <c r="O249" s="67">
        <v>0</v>
      </c>
      <c r="P249" s="67">
        <v>6500000</v>
      </c>
      <c r="Q249" s="123">
        <v>6500000</v>
      </c>
      <c r="T249" s="98"/>
    </row>
    <row r="250" spans="1:21" ht="60.75" hidden="1" customHeight="1" x14ac:dyDescent="0.3">
      <c r="B250" s="63" t="s">
        <v>611</v>
      </c>
      <c r="C250" s="64">
        <v>7363</v>
      </c>
      <c r="D250" s="63" t="s">
        <v>320</v>
      </c>
      <c r="E250" s="65" t="s">
        <v>12</v>
      </c>
      <c r="F250" s="123">
        <v>0</v>
      </c>
      <c r="G250" s="67">
        <v>0</v>
      </c>
      <c r="H250" s="67">
        <v>0</v>
      </c>
      <c r="I250" s="67">
        <v>0</v>
      </c>
      <c r="J250" s="67">
        <v>0</v>
      </c>
      <c r="K250" s="123">
        <v>0</v>
      </c>
      <c r="L250" s="67">
        <v>0</v>
      </c>
      <c r="M250" s="67">
        <v>0</v>
      </c>
      <c r="N250" s="67">
        <v>0</v>
      </c>
      <c r="O250" s="67">
        <v>0</v>
      </c>
      <c r="P250" s="67">
        <v>0</v>
      </c>
      <c r="Q250" s="123">
        <v>0</v>
      </c>
    </row>
    <row r="251" spans="1:21" ht="43.5" hidden="1" customHeight="1" x14ac:dyDescent="0.3">
      <c r="B251" s="63" t="s">
        <v>618</v>
      </c>
      <c r="C251" s="64">
        <v>2010</v>
      </c>
      <c r="D251" s="63" t="s">
        <v>157</v>
      </c>
      <c r="E251" s="65" t="s">
        <v>268</v>
      </c>
      <c r="F251" s="123">
        <v>0</v>
      </c>
      <c r="G251" s="67">
        <v>0</v>
      </c>
      <c r="H251" s="67">
        <v>0</v>
      </c>
      <c r="I251" s="67">
        <v>0</v>
      </c>
      <c r="J251" s="67">
        <v>0</v>
      </c>
      <c r="K251" s="123">
        <v>0</v>
      </c>
      <c r="L251" s="67">
        <v>0</v>
      </c>
      <c r="M251" s="67">
        <v>0</v>
      </c>
      <c r="N251" s="67">
        <v>0</v>
      </c>
      <c r="O251" s="67">
        <v>0</v>
      </c>
      <c r="P251" s="67">
        <v>0</v>
      </c>
      <c r="Q251" s="123">
        <v>0</v>
      </c>
    </row>
    <row r="252" spans="1:21" ht="31.5" hidden="1" customHeight="1" x14ac:dyDescent="0.3">
      <c r="B252" s="63" t="s">
        <v>671</v>
      </c>
      <c r="C252" s="64">
        <v>8110</v>
      </c>
      <c r="D252" s="63" t="s">
        <v>165</v>
      </c>
      <c r="E252" s="102" t="s">
        <v>137</v>
      </c>
      <c r="F252" s="123">
        <v>0</v>
      </c>
      <c r="G252" s="67">
        <v>0</v>
      </c>
      <c r="H252" s="67">
        <v>0</v>
      </c>
      <c r="I252" s="67">
        <v>0</v>
      </c>
      <c r="J252" s="67">
        <v>0</v>
      </c>
      <c r="K252" s="123">
        <v>5043000</v>
      </c>
      <c r="L252" s="67">
        <v>5043000</v>
      </c>
      <c r="M252" s="67">
        <v>0</v>
      </c>
      <c r="N252" s="67">
        <v>0</v>
      </c>
      <c r="O252" s="67">
        <v>0</v>
      </c>
      <c r="P252" s="67">
        <v>5043000</v>
      </c>
      <c r="Q252" s="123">
        <v>5043000</v>
      </c>
    </row>
    <row r="253" spans="1:21" ht="15" hidden="1" customHeight="1" x14ac:dyDescent="0.3">
      <c r="B253" s="151"/>
      <c r="C253" s="68"/>
      <c r="D253" s="268"/>
      <c r="E253" s="269"/>
      <c r="F253" s="123">
        <v>0</v>
      </c>
      <c r="G253" s="123">
        <v>0</v>
      </c>
      <c r="H253" s="123">
        <v>0</v>
      </c>
      <c r="I253" s="123">
        <v>0</v>
      </c>
      <c r="J253" s="123">
        <v>0</v>
      </c>
      <c r="K253" s="123">
        <v>35026063.490000002</v>
      </c>
      <c r="L253" s="123">
        <v>0</v>
      </c>
      <c r="M253" s="123">
        <v>0</v>
      </c>
      <c r="N253" s="123">
        <v>0</v>
      </c>
      <c r="O253" s="123">
        <v>0</v>
      </c>
      <c r="P253" s="123">
        <v>35026063.490000002</v>
      </c>
      <c r="Q253" s="123">
        <v>35026063.490000002</v>
      </c>
    </row>
    <row r="254" spans="1:21" ht="95.25" hidden="1" customHeight="1" x14ac:dyDescent="0.3">
      <c r="B254" s="137">
        <v>1517384</v>
      </c>
      <c r="C254" s="212">
        <v>7384</v>
      </c>
      <c r="D254" s="136" t="s">
        <v>320</v>
      </c>
      <c r="E254" s="194" t="s">
        <v>632</v>
      </c>
      <c r="F254" s="123">
        <v>0</v>
      </c>
      <c r="G254" s="67">
        <v>0</v>
      </c>
      <c r="H254" s="67">
        <v>0</v>
      </c>
      <c r="I254" s="67">
        <v>0</v>
      </c>
      <c r="J254" s="67">
        <v>0</v>
      </c>
      <c r="K254" s="123">
        <v>35026063.490000002</v>
      </c>
      <c r="L254" s="67">
        <v>0</v>
      </c>
      <c r="M254" s="67">
        <v>0</v>
      </c>
      <c r="N254" s="67">
        <v>0</v>
      </c>
      <c r="O254" s="67">
        <v>0</v>
      </c>
      <c r="P254" s="67">
        <v>35026063.490000002</v>
      </c>
      <c r="Q254" s="123">
        <v>35026063.490000002</v>
      </c>
    </row>
    <row r="255" spans="1:21" ht="27.75" customHeight="1" x14ac:dyDescent="0.3">
      <c r="B255" s="68">
        <v>1900000</v>
      </c>
      <c r="C255" s="276" t="s">
        <v>236</v>
      </c>
      <c r="D255" s="277"/>
      <c r="E255" s="278"/>
      <c r="F255" s="123">
        <v>10000000</v>
      </c>
      <c r="G255" s="123">
        <v>10000000</v>
      </c>
      <c r="H255" s="123">
        <v>0</v>
      </c>
      <c r="I255" s="123">
        <v>0</v>
      </c>
      <c r="J255" s="123">
        <v>0</v>
      </c>
      <c r="K255" s="123">
        <v>130996400.84999999</v>
      </c>
      <c r="L255" s="123">
        <v>0</v>
      </c>
      <c r="M255" s="123">
        <v>0</v>
      </c>
      <c r="N255" s="123">
        <v>0</v>
      </c>
      <c r="O255" s="123">
        <v>0</v>
      </c>
      <c r="P255" s="123">
        <v>130996400.84999999</v>
      </c>
      <c r="Q255" s="123">
        <v>140996400.84999999</v>
      </c>
      <c r="S255" s="98"/>
      <c r="T255" s="98"/>
      <c r="U255" s="98"/>
    </row>
    <row r="256" spans="1:21" ht="24.75" customHeight="1" x14ac:dyDescent="0.3">
      <c r="B256" s="114">
        <v>1910000</v>
      </c>
      <c r="C256" s="273" t="s">
        <v>236</v>
      </c>
      <c r="D256" s="274"/>
      <c r="E256" s="275"/>
      <c r="F256" s="123">
        <v>10000000</v>
      </c>
      <c r="G256" s="97">
        <v>10000000</v>
      </c>
      <c r="H256" s="97">
        <v>0</v>
      </c>
      <c r="I256" s="97">
        <v>0</v>
      </c>
      <c r="J256" s="97">
        <v>0</v>
      </c>
      <c r="K256" s="123">
        <v>130996400.84999999</v>
      </c>
      <c r="L256" s="97">
        <v>0</v>
      </c>
      <c r="M256" s="97">
        <v>0</v>
      </c>
      <c r="N256" s="97">
        <v>0</v>
      </c>
      <c r="O256" s="97">
        <v>0</v>
      </c>
      <c r="P256" s="97">
        <v>130996400.84999999</v>
      </c>
      <c r="Q256" s="123">
        <v>140996400.84999999</v>
      </c>
    </row>
    <row r="257" spans="2:21" ht="35.25" customHeight="1" x14ac:dyDescent="0.3">
      <c r="B257" s="151" t="s">
        <v>52</v>
      </c>
      <c r="C257" s="68">
        <v>7460</v>
      </c>
      <c r="D257" s="268" t="s">
        <v>492</v>
      </c>
      <c r="E257" s="269"/>
      <c r="F257" s="123">
        <v>10000000</v>
      </c>
      <c r="G257" s="123">
        <v>10000000</v>
      </c>
      <c r="H257" s="123">
        <v>0</v>
      </c>
      <c r="I257" s="123">
        <v>0</v>
      </c>
      <c r="J257" s="123">
        <v>0</v>
      </c>
      <c r="K257" s="123">
        <v>130996400.84999999</v>
      </c>
      <c r="L257" s="123">
        <v>0</v>
      </c>
      <c r="M257" s="123">
        <v>0</v>
      </c>
      <c r="N257" s="123">
        <v>0</v>
      </c>
      <c r="O257" s="123">
        <v>0</v>
      </c>
      <c r="P257" s="123">
        <v>130996400.84999999</v>
      </c>
      <c r="Q257" s="123">
        <v>140996400.84999999</v>
      </c>
    </row>
    <row r="258" spans="2:21" ht="48" customHeight="1" x14ac:dyDescent="0.3">
      <c r="B258" s="64" t="s">
        <v>508</v>
      </c>
      <c r="C258" s="64">
        <v>7461</v>
      </c>
      <c r="D258" s="63" t="s">
        <v>237</v>
      </c>
      <c r="E258" s="65" t="s">
        <v>493</v>
      </c>
      <c r="F258" s="123">
        <v>10000000</v>
      </c>
      <c r="G258" s="236">
        <v>10000000</v>
      </c>
      <c r="H258" s="123">
        <v>0</v>
      </c>
      <c r="I258" s="123">
        <v>0</v>
      </c>
      <c r="J258" s="123">
        <v>0</v>
      </c>
      <c r="K258" s="123">
        <v>0</v>
      </c>
      <c r="L258" s="123">
        <v>0</v>
      </c>
      <c r="M258" s="236">
        <v>0</v>
      </c>
      <c r="N258" s="123">
        <v>0</v>
      </c>
      <c r="O258" s="123">
        <v>0</v>
      </c>
      <c r="P258" s="123">
        <v>0</v>
      </c>
      <c r="Q258" s="123">
        <v>10000000</v>
      </c>
    </row>
    <row r="259" spans="2:21" ht="51.75" hidden="1" customHeight="1" x14ac:dyDescent="0.3">
      <c r="B259" s="64">
        <v>1917462</v>
      </c>
      <c r="C259" s="64">
        <v>7462</v>
      </c>
      <c r="D259" s="63" t="s">
        <v>237</v>
      </c>
      <c r="E259" s="65" t="s">
        <v>4</v>
      </c>
      <c r="F259" s="123">
        <v>0</v>
      </c>
      <c r="G259" s="67">
        <v>0</v>
      </c>
      <c r="H259" s="67">
        <v>0</v>
      </c>
      <c r="I259" s="67">
        <v>0</v>
      </c>
      <c r="J259" s="67">
        <v>0</v>
      </c>
      <c r="K259" s="123">
        <v>130996400.84999999</v>
      </c>
      <c r="L259" s="67">
        <v>0</v>
      </c>
      <c r="M259" s="67">
        <v>0</v>
      </c>
      <c r="N259" s="67">
        <v>0</v>
      </c>
      <c r="O259" s="67">
        <v>0</v>
      </c>
      <c r="P259" s="67">
        <v>130996400.84999999</v>
      </c>
      <c r="Q259" s="123">
        <v>130996400.84999999</v>
      </c>
    </row>
    <row r="260" spans="2:21" ht="31.5" hidden="1" customHeight="1" x14ac:dyDescent="0.3">
      <c r="B260" s="64"/>
      <c r="C260" s="64"/>
      <c r="D260" s="63"/>
      <c r="E260" s="65"/>
      <c r="F260" s="123">
        <v>0</v>
      </c>
      <c r="G260" s="67">
        <v>0</v>
      </c>
      <c r="H260" s="67">
        <v>0</v>
      </c>
      <c r="I260" s="67">
        <v>0</v>
      </c>
      <c r="J260" s="215">
        <v>0</v>
      </c>
      <c r="K260" s="215">
        <v>0</v>
      </c>
      <c r="L260" s="215">
        <v>0</v>
      </c>
      <c r="M260" s="216">
        <v>0</v>
      </c>
      <c r="N260" s="123">
        <v>0</v>
      </c>
      <c r="O260" s="67">
        <v>0</v>
      </c>
      <c r="P260" s="67">
        <v>0</v>
      </c>
      <c r="Q260" s="67">
        <v>0</v>
      </c>
    </row>
    <row r="261" spans="2:21" ht="31.5" hidden="1" customHeight="1" x14ac:dyDescent="0.3">
      <c r="B261" s="64"/>
      <c r="C261" s="64"/>
      <c r="D261" s="63"/>
      <c r="E261" s="65"/>
      <c r="F261" s="123">
        <v>0</v>
      </c>
      <c r="G261" s="67">
        <v>0</v>
      </c>
      <c r="H261" s="67">
        <v>0</v>
      </c>
      <c r="I261" s="67">
        <v>0</v>
      </c>
      <c r="J261" s="215">
        <v>0</v>
      </c>
      <c r="K261" s="215">
        <v>0</v>
      </c>
      <c r="L261" s="215">
        <v>0</v>
      </c>
      <c r="M261" s="216">
        <v>0</v>
      </c>
      <c r="N261" s="123">
        <v>0</v>
      </c>
      <c r="O261" s="67">
        <v>0</v>
      </c>
      <c r="P261" s="67">
        <v>0</v>
      </c>
      <c r="Q261" s="67">
        <v>0</v>
      </c>
    </row>
    <row r="262" spans="2:21" ht="31.5" hidden="1" customHeight="1" x14ac:dyDescent="0.3">
      <c r="B262" s="64"/>
      <c r="C262" s="64"/>
      <c r="D262" s="63"/>
      <c r="E262" s="65"/>
      <c r="F262" s="123">
        <v>0</v>
      </c>
      <c r="G262" s="67">
        <v>0</v>
      </c>
      <c r="H262" s="67">
        <v>0</v>
      </c>
      <c r="I262" s="67">
        <v>0</v>
      </c>
      <c r="J262" s="215">
        <v>0</v>
      </c>
      <c r="K262" s="215">
        <v>0</v>
      </c>
      <c r="L262" s="215">
        <v>0</v>
      </c>
      <c r="M262" s="216">
        <v>0</v>
      </c>
      <c r="N262" s="123">
        <v>0</v>
      </c>
      <c r="O262" s="67">
        <v>0</v>
      </c>
      <c r="P262" s="67">
        <v>0</v>
      </c>
      <c r="Q262" s="67">
        <v>0</v>
      </c>
    </row>
    <row r="263" spans="2:21" ht="31.5" hidden="1" customHeight="1" x14ac:dyDescent="0.3">
      <c r="B263" s="64"/>
      <c r="C263" s="64"/>
      <c r="D263" s="63"/>
      <c r="E263" s="65"/>
      <c r="F263" s="123">
        <v>0</v>
      </c>
      <c r="G263" s="67">
        <v>0</v>
      </c>
      <c r="H263" s="67">
        <v>0</v>
      </c>
      <c r="I263" s="67">
        <v>0</v>
      </c>
      <c r="J263" s="215">
        <v>0</v>
      </c>
      <c r="K263" s="215">
        <v>0</v>
      </c>
      <c r="L263" s="215">
        <v>0</v>
      </c>
      <c r="M263" s="216">
        <v>0</v>
      </c>
      <c r="N263" s="123">
        <v>0</v>
      </c>
      <c r="O263" s="67">
        <v>0</v>
      </c>
      <c r="P263" s="67">
        <v>0</v>
      </c>
      <c r="Q263" s="67">
        <v>0</v>
      </c>
    </row>
    <row r="264" spans="2:21" ht="31.5" hidden="1" customHeight="1" x14ac:dyDescent="0.3">
      <c r="B264" s="64"/>
      <c r="C264" s="64"/>
      <c r="D264" s="63"/>
      <c r="E264" s="65"/>
      <c r="F264" s="123">
        <v>0</v>
      </c>
      <c r="G264" s="67">
        <v>0</v>
      </c>
      <c r="H264" s="67">
        <v>0</v>
      </c>
      <c r="I264" s="67">
        <v>0</v>
      </c>
      <c r="J264" s="215">
        <v>0</v>
      </c>
      <c r="K264" s="215">
        <v>0</v>
      </c>
      <c r="L264" s="215">
        <v>0</v>
      </c>
      <c r="M264" s="216">
        <v>0</v>
      </c>
      <c r="N264" s="123">
        <v>0</v>
      </c>
      <c r="O264" s="67">
        <v>0</v>
      </c>
      <c r="P264" s="67">
        <v>0</v>
      </c>
      <c r="Q264" s="67">
        <v>0</v>
      </c>
    </row>
    <row r="265" spans="2:21" ht="31.5" hidden="1" customHeight="1" x14ac:dyDescent="0.3">
      <c r="B265" s="64"/>
      <c r="C265" s="64"/>
      <c r="D265" s="63"/>
      <c r="E265" s="65"/>
      <c r="F265" s="123">
        <v>0</v>
      </c>
      <c r="G265" s="67">
        <v>0</v>
      </c>
      <c r="H265" s="67">
        <v>0</v>
      </c>
      <c r="I265" s="67">
        <v>0</v>
      </c>
      <c r="J265" s="215">
        <v>0</v>
      </c>
      <c r="K265" s="215">
        <v>0</v>
      </c>
      <c r="L265" s="215">
        <v>0</v>
      </c>
      <c r="M265" s="216">
        <v>0</v>
      </c>
      <c r="N265" s="123">
        <v>0</v>
      </c>
      <c r="O265" s="67">
        <v>0</v>
      </c>
      <c r="P265" s="67">
        <v>0</v>
      </c>
      <c r="Q265" s="67">
        <v>0</v>
      </c>
    </row>
    <row r="266" spans="2:21" ht="31.5" hidden="1" customHeight="1" x14ac:dyDescent="0.3">
      <c r="B266" s="64"/>
      <c r="C266" s="64"/>
      <c r="D266" s="63"/>
      <c r="E266" s="65"/>
      <c r="F266" s="123">
        <v>0</v>
      </c>
      <c r="G266" s="67">
        <v>0</v>
      </c>
      <c r="H266" s="67">
        <v>0</v>
      </c>
      <c r="I266" s="67">
        <v>0</v>
      </c>
      <c r="J266" s="215">
        <v>0</v>
      </c>
      <c r="K266" s="215">
        <v>0</v>
      </c>
      <c r="L266" s="215">
        <v>0</v>
      </c>
      <c r="M266" s="216">
        <v>0</v>
      </c>
      <c r="N266" s="123">
        <v>0</v>
      </c>
      <c r="O266" s="67">
        <v>0</v>
      </c>
      <c r="P266" s="67">
        <v>0</v>
      </c>
      <c r="Q266" s="67">
        <v>0</v>
      </c>
    </row>
    <row r="267" spans="2:21" ht="31.5" hidden="1" customHeight="1" x14ac:dyDescent="0.3">
      <c r="B267" s="64"/>
      <c r="C267" s="64"/>
      <c r="D267" s="63"/>
      <c r="E267" s="65"/>
      <c r="F267" s="123">
        <v>0</v>
      </c>
      <c r="G267" s="67">
        <v>0</v>
      </c>
      <c r="H267" s="67">
        <v>0</v>
      </c>
      <c r="I267" s="67">
        <v>0</v>
      </c>
      <c r="J267" s="215">
        <v>0</v>
      </c>
      <c r="K267" s="215">
        <v>0</v>
      </c>
      <c r="L267" s="215">
        <v>0</v>
      </c>
      <c r="M267" s="216">
        <v>0</v>
      </c>
      <c r="N267" s="123">
        <v>0</v>
      </c>
      <c r="O267" s="67">
        <v>0</v>
      </c>
      <c r="P267" s="67">
        <v>0</v>
      </c>
      <c r="Q267" s="67">
        <v>0</v>
      </c>
    </row>
    <row r="268" spans="2:21" ht="32.25" hidden="1" customHeight="1" x14ac:dyDescent="0.3">
      <c r="B268" s="151" t="s">
        <v>561</v>
      </c>
      <c r="C268" s="268" t="s">
        <v>253</v>
      </c>
      <c r="D268" s="270"/>
      <c r="E268" s="269"/>
      <c r="F268" s="123">
        <v>9709700</v>
      </c>
      <c r="G268" s="123">
        <v>9709700</v>
      </c>
      <c r="H268" s="123">
        <v>0</v>
      </c>
      <c r="I268" s="123">
        <v>0</v>
      </c>
      <c r="J268" s="123">
        <v>0</v>
      </c>
      <c r="K268" s="123">
        <v>0</v>
      </c>
      <c r="L268" s="123">
        <v>0</v>
      </c>
      <c r="M268" s="123">
        <v>0</v>
      </c>
      <c r="N268" s="123">
        <v>0</v>
      </c>
      <c r="O268" s="123">
        <v>0</v>
      </c>
      <c r="P268" s="123">
        <v>0</v>
      </c>
      <c r="Q268" s="123">
        <v>9709700</v>
      </c>
      <c r="S268" s="98"/>
      <c r="T268" s="98"/>
      <c r="U268" s="98"/>
    </row>
    <row r="269" spans="2:21" ht="29.25" hidden="1" customHeight="1" x14ac:dyDescent="0.3">
      <c r="B269" s="95" t="s">
        <v>562</v>
      </c>
      <c r="C269" s="273" t="s">
        <v>253</v>
      </c>
      <c r="D269" s="274"/>
      <c r="E269" s="275"/>
      <c r="F269" s="123">
        <v>9709700</v>
      </c>
      <c r="G269" s="97">
        <v>9709700</v>
      </c>
      <c r="H269" s="97">
        <v>0</v>
      </c>
      <c r="I269" s="97">
        <v>0</v>
      </c>
      <c r="J269" s="97">
        <v>0</v>
      </c>
      <c r="K269" s="123">
        <v>0</v>
      </c>
      <c r="L269" s="97">
        <v>0</v>
      </c>
      <c r="M269" s="97">
        <v>0</v>
      </c>
      <c r="N269" s="97">
        <v>0</v>
      </c>
      <c r="O269" s="97">
        <v>0</v>
      </c>
      <c r="P269" s="97">
        <v>0</v>
      </c>
      <c r="Q269" s="123">
        <v>9709700</v>
      </c>
    </row>
    <row r="270" spans="2:21" ht="15" hidden="1" customHeight="1" x14ac:dyDescent="0.3">
      <c r="B270" s="151" t="s">
        <v>563</v>
      </c>
      <c r="C270" s="151">
        <v>8400</v>
      </c>
      <c r="D270" s="268" t="s">
        <v>254</v>
      </c>
      <c r="E270" s="269"/>
      <c r="F270" s="123">
        <v>9709700</v>
      </c>
      <c r="G270" s="123">
        <v>9709700</v>
      </c>
      <c r="H270" s="123">
        <v>0</v>
      </c>
      <c r="I270" s="123">
        <v>0</v>
      </c>
      <c r="J270" s="123">
        <v>0</v>
      </c>
      <c r="K270" s="123">
        <v>0</v>
      </c>
      <c r="L270" s="123">
        <v>0</v>
      </c>
      <c r="M270" s="123">
        <v>0</v>
      </c>
      <c r="N270" s="123">
        <v>0</v>
      </c>
      <c r="O270" s="123">
        <v>0</v>
      </c>
      <c r="P270" s="123">
        <v>0</v>
      </c>
      <c r="Q270" s="123">
        <v>9709700</v>
      </c>
    </row>
    <row r="271" spans="2:21" ht="34.5" hidden="1" customHeight="1" x14ac:dyDescent="0.3">
      <c r="B271" s="64" t="s">
        <v>564</v>
      </c>
      <c r="C271" s="64" t="s">
        <v>483</v>
      </c>
      <c r="D271" s="63" t="s">
        <v>548</v>
      </c>
      <c r="E271" s="65" t="s">
        <v>484</v>
      </c>
      <c r="F271" s="123">
        <v>7306200</v>
      </c>
      <c r="G271" s="67">
        <v>7306200</v>
      </c>
      <c r="H271" s="67">
        <v>0</v>
      </c>
      <c r="I271" s="67">
        <v>0</v>
      </c>
      <c r="J271" s="67">
        <v>0</v>
      </c>
      <c r="K271" s="123">
        <v>0</v>
      </c>
      <c r="L271" s="67">
        <v>0</v>
      </c>
      <c r="M271" s="67">
        <v>0</v>
      </c>
      <c r="N271" s="67">
        <v>0</v>
      </c>
      <c r="O271" s="67">
        <v>0</v>
      </c>
      <c r="P271" s="67">
        <v>0</v>
      </c>
      <c r="Q271" s="123">
        <v>7306200</v>
      </c>
      <c r="S271" s="98"/>
    </row>
    <row r="272" spans="2:21" ht="28.5" hidden="1" customHeight="1" x14ac:dyDescent="0.3">
      <c r="B272" s="64" t="s">
        <v>565</v>
      </c>
      <c r="C272" s="64" t="s">
        <v>485</v>
      </c>
      <c r="D272" s="63" t="s">
        <v>482</v>
      </c>
      <c r="E272" s="65" t="s">
        <v>486</v>
      </c>
      <c r="F272" s="123">
        <v>2403500</v>
      </c>
      <c r="G272" s="67">
        <v>2403500</v>
      </c>
      <c r="H272" s="67">
        <v>0</v>
      </c>
      <c r="I272" s="67">
        <v>0</v>
      </c>
      <c r="J272" s="67">
        <v>0</v>
      </c>
      <c r="K272" s="123">
        <v>0</v>
      </c>
      <c r="L272" s="67">
        <v>0</v>
      </c>
      <c r="M272" s="67">
        <v>0</v>
      </c>
      <c r="N272" s="67">
        <v>0</v>
      </c>
      <c r="O272" s="67">
        <v>0</v>
      </c>
      <c r="P272" s="67">
        <v>0</v>
      </c>
      <c r="Q272" s="123">
        <v>2403500</v>
      </c>
    </row>
    <row r="273" spans="2:21" ht="56.25" hidden="1" customHeight="1" x14ac:dyDescent="0.3">
      <c r="B273" s="288" t="s">
        <v>298</v>
      </c>
      <c r="C273" s="289"/>
      <c r="D273" s="289"/>
      <c r="E273" s="290"/>
      <c r="F273" s="123">
        <v>0</v>
      </c>
      <c r="G273" s="67">
        <v>0</v>
      </c>
      <c r="H273" s="67">
        <v>0</v>
      </c>
      <c r="I273" s="67">
        <v>0</v>
      </c>
      <c r="J273" s="67">
        <v>0</v>
      </c>
      <c r="K273" s="123">
        <v>0</v>
      </c>
      <c r="L273" s="67">
        <v>0</v>
      </c>
      <c r="M273" s="67">
        <v>0</v>
      </c>
      <c r="N273" s="67">
        <v>0</v>
      </c>
      <c r="O273" s="67">
        <v>0</v>
      </c>
      <c r="P273" s="67">
        <v>0</v>
      </c>
      <c r="Q273" s="123">
        <v>0</v>
      </c>
    </row>
    <row r="274" spans="2:21" ht="46.5" hidden="1" customHeight="1" x14ac:dyDescent="0.3">
      <c r="B274" s="305" t="s">
        <v>247</v>
      </c>
      <c r="C274" s="305"/>
      <c r="D274" s="305"/>
      <c r="E274" s="305"/>
      <c r="F274" s="123">
        <v>0</v>
      </c>
      <c r="G274" s="67">
        <v>0</v>
      </c>
      <c r="H274" s="67">
        <v>0</v>
      </c>
      <c r="I274" s="67">
        <v>0</v>
      </c>
      <c r="J274" s="67">
        <v>0</v>
      </c>
      <c r="K274" s="123">
        <v>0</v>
      </c>
      <c r="L274" s="67">
        <v>0</v>
      </c>
      <c r="M274" s="67">
        <v>0</v>
      </c>
      <c r="N274" s="67">
        <v>0</v>
      </c>
      <c r="O274" s="67">
        <v>0</v>
      </c>
      <c r="P274" s="67">
        <v>0</v>
      </c>
      <c r="Q274" s="123">
        <v>0</v>
      </c>
    </row>
    <row r="275" spans="2:21" ht="33" hidden="1" customHeight="1" x14ac:dyDescent="0.3">
      <c r="B275" s="305" t="s">
        <v>248</v>
      </c>
      <c r="C275" s="305"/>
      <c r="D275" s="305"/>
      <c r="E275" s="305"/>
      <c r="F275" s="123">
        <v>0</v>
      </c>
      <c r="G275" s="67">
        <v>0</v>
      </c>
      <c r="H275" s="67">
        <v>0</v>
      </c>
      <c r="I275" s="67">
        <v>0</v>
      </c>
      <c r="J275" s="67">
        <v>0</v>
      </c>
      <c r="K275" s="123">
        <v>0</v>
      </c>
      <c r="L275" s="67">
        <v>0</v>
      </c>
      <c r="M275" s="67">
        <v>0</v>
      </c>
      <c r="N275" s="67">
        <v>0</v>
      </c>
      <c r="O275" s="67">
        <v>0</v>
      </c>
      <c r="P275" s="67">
        <v>0</v>
      </c>
      <c r="Q275" s="123">
        <v>0</v>
      </c>
    </row>
    <row r="276" spans="2:21" ht="34.5" hidden="1" customHeight="1" x14ac:dyDescent="0.3">
      <c r="B276" s="305" t="s">
        <v>487</v>
      </c>
      <c r="C276" s="305"/>
      <c r="D276" s="305"/>
      <c r="E276" s="305"/>
      <c r="F276" s="123">
        <v>0</v>
      </c>
      <c r="G276" s="67">
        <v>0</v>
      </c>
      <c r="H276" s="67">
        <v>0</v>
      </c>
      <c r="I276" s="67">
        <v>0</v>
      </c>
      <c r="J276" s="67">
        <v>0</v>
      </c>
      <c r="K276" s="123">
        <v>0</v>
      </c>
      <c r="L276" s="67">
        <v>0</v>
      </c>
      <c r="M276" s="67">
        <v>0</v>
      </c>
      <c r="N276" s="67">
        <v>0</v>
      </c>
      <c r="O276" s="67">
        <v>0</v>
      </c>
      <c r="P276" s="67">
        <v>0</v>
      </c>
      <c r="Q276" s="123">
        <v>0</v>
      </c>
    </row>
    <row r="277" spans="2:21" ht="14" hidden="1" x14ac:dyDescent="0.3">
      <c r="B277" s="151" t="s">
        <v>203</v>
      </c>
      <c r="C277" s="268" t="s">
        <v>155</v>
      </c>
      <c r="D277" s="270"/>
      <c r="E277" s="269"/>
      <c r="F277" s="123">
        <v>4544000</v>
      </c>
      <c r="G277" s="123">
        <v>4544000</v>
      </c>
      <c r="H277" s="123">
        <v>0</v>
      </c>
      <c r="I277" s="123">
        <v>0</v>
      </c>
      <c r="J277" s="123">
        <v>0</v>
      </c>
      <c r="K277" s="123">
        <v>5000000</v>
      </c>
      <c r="L277" s="123">
        <v>5000000</v>
      </c>
      <c r="M277" s="123">
        <v>0</v>
      </c>
      <c r="N277" s="123">
        <v>0</v>
      </c>
      <c r="O277" s="123">
        <v>0</v>
      </c>
      <c r="P277" s="123">
        <v>5000000</v>
      </c>
      <c r="Q277" s="123">
        <v>9544000</v>
      </c>
    </row>
    <row r="278" spans="2:21" ht="14" hidden="1" x14ac:dyDescent="0.3">
      <c r="B278" s="151" t="s">
        <v>204</v>
      </c>
      <c r="C278" s="273" t="s">
        <v>155</v>
      </c>
      <c r="D278" s="274"/>
      <c r="E278" s="275"/>
      <c r="F278" s="123">
        <v>4544000</v>
      </c>
      <c r="G278" s="97">
        <v>4544000</v>
      </c>
      <c r="H278" s="97">
        <v>0</v>
      </c>
      <c r="I278" s="97">
        <v>0</v>
      </c>
      <c r="J278" s="97">
        <v>0</v>
      </c>
      <c r="K278" s="97">
        <v>5000000</v>
      </c>
      <c r="L278" s="97">
        <v>5000000</v>
      </c>
      <c r="M278" s="97">
        <v>0</v>
      </c>
      <c r="N278" s="97">
        <v>0</v>
      </c>
      <c r="O278" s="97">
        <v>0</v>
      </c>
      <c r="P278" s="97">
        <v>5000000</v>
      </c>
      <c r="Q278" s="123">
        <v>9544000</v>
      </c>
    </row>
    <row r="279" spans="2:21" ht="34.5" hidden="1" customHeight="1" x14ac:dyDescent="0.3">
      <c r="B279" s="151">
        <v>2417100</v>
      </c>
      <c r="C279" s="68">
        <v>7100</v>
      </c>
      <c r="D279" s="268" t="s">
        <v>70</v>
      </c>
      <c r="E279" s="269"/>
      <c r="F279" s="123">
        <v>4544000</v>
      </c>
      <c r="G279" s="67">
        <v>4544000</v>
      </c>
      <c r="H279" s="67">
        <v>0</v>
      </c>
      <c r="I279" s="67">
        <v>0</v>
      </c>
      <c r="J279" s="67">
        <v>0</v>
      </c>
      <c r="K279" s="123">
        <v>0</v>
      </c>
      <c r="L279" s="123">
        <v>0</v>
      </c>
      <c r="M279" s="123">
        <v>0</v>
      </c>
      <c r="N279" s="123">
        <v>0</v>
      </c>
      <c r="O279" s="123">
        <v>0</v>
      </c>
      <c r="P279" s="123">
        <v>0</v>
      </c>
      <c r="Q279" s="123">
        <v>4544000</v>
      </c>
    </row>
    <row r="280" spans="2:21" ht="34.5" hidden="1" customHeight="1" x14ac:dyDescent="0.3">
      <c r="B280" s="64">
        <v>2417110</v>
      </c>
      <c r="C280" s="64">
        <v>7110</v>
      </c>
      <c r="D280" s="63" t="s">
        <v>71</v>
      </c>
      <c r="E280" s="65" t="s">
        <v>72</v>
      </c>
      <c r="F280" s="123">
        <v>44000</v>
      </c>
      <c r="G280" s="67">
        <v>44000</v>
      </c>
      <c r="H280" s="67">
        <v>0</v>
      </c>
      <c r="I280" s="67">
        <v>0</v>
      </c>
      <c r="J280" s="67">
        <v>0</v>
      </c>
      <c r="K280" s="123">
        <v>0</v>
      </c>
      <c r="L280" s="123">
        <v>0</v>
      </c>
      <c r="M280" s="67">
        <v>0</v>
      </c>
      <c r="N280" s="67">
        <v>0</v>
      </c>
      <c r="O280" s="67">
        <v>0</v>
      </c>
      <c r="P280" s="123">
        <v>0</v>
      </c>
      <c r="Q280" s="123">
        <v>44000</v>
      </c>
    </row>
    <row r="281" spans="2:21" ht="34.5" hidden="1" customHeight="1" x14ac:dyDescent="0.3">
      <c r="B281" s="64">
        <v>2417130</v>
      </c>
      <c r="C281" s="64">
        <v>7130</v>
      </c>
      <c r="D281" s="63" t="s">
        <v>71</v>
      </c>
      <c r="E281" s="65" t="s">
        <v>154</v>
      </c>
      <c r="F281" s="123">
        <v>0</v>
      </c>
      <c r="G281" s="67">
        <v>0</v>
      </c>
      <c r="H281" s="67">
        <v>0</v>
      </c>
      <c r="I281" s="67">
        <v>0</v>
      </c>
      <c r="J281" s="67">
        <v>0</v>
      </c>
      <c r="K281" s="123">
        <v>0</v>
      </c>
      <c r="L281" s="123">
        <v>0</v>
      </c>
      <c r="M281" s="67">
        <v>0</v>
      </c>
      <c r="N281" s="67">
        <v>0</v>
      </c>
      <c r="O281" s="67">
        <v>0</v>
      </c>
      <c r="P281" s="123">
        <v>0</v>
      </c>
      <c r="Q281" s="123">
        <v>0</v>
      </c>
    </row>
    <row r="282" spans="2:21" ht="34.5" hidden="1" customHeight="1" x14ac:dyDescent="0.3">
      <c r="B282" s="64">
        <v>2417150</v>
      </c>
      <c r="C282" s="64">
        <v>7150</v>
      </c>
      <c r="D282" s="63" t="s">
        <v>73</v>
      </c>
      <c r="E282" s="65" t="s">
        <v>74</v>
      </c>
      <c r="F282" s="123">
        <v>4500000</v>
      </c>
      <c r="G282" s="67">
        <v>4500000</v>
      </c>
      <c r="H282" s="67">
        <v>0</v>
      </c>
      <c r="I282" s="67">
        <v>0</v>
      </c>
      <c r="J282" s="67">
        <v>0</v>
      </c>
      <c r="K282" s="123">
        <v>0</v>
      </c>
      <c r="L282" s="123">
        <v>0</v>
      </c>
      <c r="M282" s="67">
        <v>0</v>
      </c>
      <c r="N282" s="67">
        <v>0</v>
      </c>
      <c r="O282" s="67">
        <v>0</v>
      </c>
      <c r="P282" s="123">
        <v>0</v>
      </c>
      <c r="Q282" s="123">
        <v>4500000</v>
      </c>
    </row>
    <row r="283" spans="2:21" ht="34.5" hidden="1" customHeight="1" x14ac:dyDescent="0.3">
      <c r="B283" s="64">
        <v>2417670</v>
      </c>
      <c r="C283" s="64">
        <v>7670</v>
      </c>
      <c r="D283" s="63" t="s">
        <v>320</v>
      </c>
      <c r="E283" s="65" t="s">
        <v>267</v>
      </c>
      <c r="F283" s="123">
        <v>0</v>
      </c>
      <c r="G283" s="67">
        <v>0</v>
      </c>
      <c r="H283" s="67">
        <v>0</v>
      </c>
      <c r="I283" s="67">
        <v>0</v>
      </c>
      <c r="J283" s="67">
        <v>0</v>
      </c>
      <c r="K283" s="123">
        <v>5000000</v>
      </c>
      <c r="L283" s="123">
        <v>5000000</v>
      </c>
      <c r="M283" s="67">
        <v>0</v>
      </c>
      <c r="N283" s="67">
        <v>0</v>
      </c>
      <c r="O283" s="67">
        <v>0</v>
      </c>
      <c r="P283" s="123">
        <v>5000000</v>
      </c>
      <c r="Q283" s="123">
        <v>5000000</v>
      </c>
    </row>
    <row r="284" spans="2:21" ht="40.5" hidden="1" customHeight="1" x14ac:dyDescent="0.3">
      <c r="B284" s="68" t="s">
        <v>348</v>
      </c>
      <c r="C284" s="268" t="s">
        <v>261</v>
      </c>
      <c r="D284" s="270"/>
      <c r="E284" s="269"/>
      <c r="F284" s="227">
        <v>20683700</v>
      </c>
      <c r="G284" s="227">
        <v>868000</v>
      </c>
      <c r="H284" s="227">
        <v>0</v>
      </c>
      <c r="I284" s="227">
        <v>0</v>
      </c>
      <c r="J284" s="227">
        <v>19815700</v>
      </c>
      <c r="K284" s="227">
        <v>9721162.1099999994</v>
      </c>
      <c r="L284" s="227">
        <v>0</v>
      </c>
      <c r="M284" s="227">
        <v>9721162.1099999994</v>
      </c>
      <c r="N284" s="227">
        <v>0</v>
      </c>
      <c r="O284" s="227">
        <v>0</v>
      </c>
      <c r="P284" s="227">
        <v>0</v>
      </c>
      <c r="Q284" s="227">
        <v>30404862.109999999</v>
      </c>
      <c r="S284" s="98"/>
      <c r="T284" s="98"/>
      <c r="U284" s="98"/>
    </row>
    <row r="285" spans="2:21" ht="32.25" hidden="1" customHeight="1" x14ac:dyDescent="0.3">
      <c r="B285" s="114" t="s">
        <v>349</v>
      </c>
      <c r="C285" s="273" t="s">
        <v>261</v>
      </c>
      <c r="D285" s="274"/>
      <c r="E285" s="275"/>
      <c r="F285" s="227">
        <v>20683700</v>
      </c>
      <c r="G285" s="228">
        <v>868000</v>
      </c>
      <c r="H285" s="228">
        <v>0</v>
      </c>
      <c r="I285" s="228">
        <v>0</v>
      </c>
      <c r="J285" s="228">
        <v>19815700</v>
      </c>
      <c r="K285" s="227">
        <v>9721162.1099999994</v>
      </c>
      <c r="L285" s="228">
        <v>0</v>
      </c>
      <c r="M285" s="228">
        <v>9721162.1099999994</v>
      </c>
      <c r="N285" s="228">
        <v>0</v>
      </c>
      <c r="O285" s="228">
        <v>0</v>
      </c>
      <c r="P285" s="228">
        <v>0</v>
      </c>
      <c r="Q285" s="227">
        <v>30404862.109999999</v>
      </c>
    </row>
    <row r="286" spans="2:21" ht="32.25" hidden="1" customHeight="1" x14ac:dyDescent="0.3">
      <c r="B286" s="151">
        <v>2517100</v>
      </c>
      <c r="C286" s="68">
        <v>7100</v>
      </c>
      <c r="D286" s="268" t="s">
        <v>70</v>
      </c>
      <c r="E286" s="269"/>
      <c r="F286" s="123">
        <v>0</v>
      </c>
      <c r="G286" s="123">
        <v>0</v>
      </c>
      <c r="H286" s="123">
        <v>0</v>
      </c>
      <c r="I286" s="123">
        <v>0</v>
      </c>
      <c r="J286" s="123">
        <v>0</v>
      </c>
      <c r="K286" s="123">
        <v>0</v>
      </c>
      <c r="L286" s="123">
        <v>0</v>
      </c>
      <c r="M286" s="123">
        <v>0</v>
      </c>
      <c r="N286" s="123">
        <v>0</v>
      </c>
      <c r="O286" s="123">
        <v>0</v>
      </c>
      <c r="P286" s="123">
        <v>0</v>
      </c>
      <c r="Q286" s="123">
        <v>0</v>
      </c>
    </row>
    <row r="287" spans="2:21" ht="32.25" hidden="1" customHeight="1" x14ac:dyDescent="0.3">
      <c r="B287" s="64">
        <v>2517110</v>
      </c>
      <c r="C287" s="64">
        <v>7110</v>
      </c>
      <c r="D287" s="63" t="s">
        <v>71</v>
      </c>
      <c r="E287" s="65" t="s">
        <v>72</v>
      </c>
      <c r="F287" s="123">
        <v>0</v>
      </c>
      <c r="G287" s="67">
        <v>0</v>
      </c>
      <c r="H287" s="67">
        <v>0</v>
      </c>
      <c r="I287" s="67">
        <v>0</v>
      </c>
      <c r="J287" s="67">
        <v>0</v>
      </c>
      <c r="K287" s="123">
        <v>0</v>
      </c>
      <c r="L287" s="67">
        <v>0</v>
      </c>
      <c r="M287" s="67">
        <v>0</v>
      </c>
      <c r="N287" s="67">
        <v>0</v>
      </c>
      <c r="O287" s="67">
        <v>0</v>
      </c>
      <c r="P287" s="67">
        <v>0</v>
      </c>
      <c r="Q287" s="123">
        <v>0</v>
      </c>
    </row>
    <row r="288" spans="2:21" ht="32.25" hidden="1" customHeight="1" x14ac:dyDescent="0.3">
      <c r="B288" s="64">
        <v>2517150</v>
      </c>
      <c r="C288" s="64">
        <v>7150</v>
      </c>
      <c r="D288" s="63" t="s">
        <v>73</v>
      </c>
      <c r="E288" s="65" t="s">
        <v>74</v>
      </c>
      <c r="F288" s="123">
        <v>0</v>
      </c>
      <c r="G288" s="67">
        <v>0</v>
      </c>
      <c r="H288" s="67">
        <v>0</v>
      </c>
      <c r="I288" s="67">
        <v>0</v>
      </c>
      <c r="J288" s="67">
        <v>0</v>
      </c>
      <c r="K288" s="123">
        <v>0</v>
      </c>
      <c r="L288" s="67">
        <v>0</v>
      </c>
      <c r="M288" s="67">
        <v>0</v>
      </c>
      <c r="N288" s="67">
        <v>0</v>
      </c>
      <c r="O288" s="67">
        <v>0</v>
      </c>
      <c r="P288" s="67">
        <v>0</v>
      </c>
      <c r="Q288" s="123">
        <v>0</v>
      </c>
    </row>
    <row r="289" spans="2:19" ht="32.25" hidden="1" customHeight="1" x14ac:dyDescent="0.3">
      <c r="B289" s="151">
        <v>2517300</v>
      </c>
      <c r="C289" s="68" t="s">
        <v>192</v>
      </c>
      <c r="D289" s="268" t="s">
        <v>346</v>
      </c>
      <c r="E289" s="269"/>
      <c r="F289" s="123">
        <v>1075800</v>
      </c>
      <c r="G289" s="123">
        <v>623000</v>
      </c>
      <c r="H289" s="123">
        <v>0</v>
      </c>
      <c r="I289" s="123">
        <v>0</v>
      </c>
      <c r="J289" s="123">
        <v>452800</v>
      </c>
      <c r="K289" s="123">
        <v>0</v>
      </c>
      <c r="L289" s="123">
        <v>0</v>
      </c>
      <c r="M289" s="123">
        <v>0</v>
      </c>
      <c r="N289" s="123">
        <v>0</v>
      </c>
      <c r="O289" s="123">
        <v>0</v>
      </c>
      <c r="P289" s="123">
        <v>0</v>
      </c>
      <c r="Q289" s="123">
        <v>1075800</v>
      </c>
    </row>
    <row r="290" spans="2:19" ht="32.25" hidden="1" customHeight="1" x14ac:dyDescent="0.3">
      <c r="B290" s="64">
        <v>2517370</v>
      </c>
      <c r="C290" s="64" t="s">
        <v>136</v>
      </c>
      <c r="D290" s="63" t="s">
        <v>320</v>
      </c>
      <c r="E290" s="65" t="s">
        <v>326</v>
      </c>
      <c r="F290" s="123">
        <v>1075800</v>
      </c>
      <c r="G290" s="67">
        <v>623000</v>
      </c>
      <c r="H290" s="67">
        <v>0</v>
      </c>
      <c r="I290" s="67">
        <v>0</v>
      </c>
      <c r="J290" s="67">
        <v>452800</v>
      </c>
      <c r="K290" s="123">
        <v>0</v>
      </c>
      <c r="L290" s="67">
        <v>0</v>
      </c>
      <c r="M290" s="67">
        <v>0</v>
      </c>
      <c r="N290" s="67">
        <v>0</v>
      </c>
      <c r="O290" s="67">
        <v>0</v>
      </c>
      <c r="P290" s="67">
        <v>0</v>
      </c>
      <c r="Q290" s="123">
        <v>1075800</v>
      </c>
    </row>
    <row r="291" spans="2:19" ht="29.25" hidden="1" customHeight="1" x14ac:dyDescent="0.3">
      <c r="B291" s="147"/>
      <c r="C291" s="147"/>
      <c r="D291" s="103" t="s">
        <v>320</v>
      </c>
      <c r="E291" s="129" t="s">
        <v>299</v>
      </c>
      <c r="F291" s="97">
        <v>0</v>
      </c>
      <c r="G291" s="118">
        <v>0</v>
      </c>
      <c r="H291" s="118">
        <v>0</v>
      </c>
      <c r="I291" s="118">
        <v>0</v>
      </c>
      <c r="J291" s="118">
        <v>0</v>
      </c>
      <c r="K291" s="97">
        <v>0</v>
      </c>
      <c r="L291" s="118">
        <v>0</v>
      </c>
      <c r="M291" s="118">
        <v>0</v>
      </c>
      <c r="N291" s="118">
        <v>0</v>
      </c>
      <c r="O291" s="118">
        <v>0</v>
      </c>
      <c r="P291" s="118">
        <v>0</v>
      </c>
      <c r="Q291" s="97">
        <v>0</v>
      </c>
      <c r="S291" s="98"/>
    </row>
    <row r="292" spans="2:19" ht="29.25" hidden="1" customHeight="1" x14ac:dyDescent="0.3">
      <c r="B292" s="147"/>
      <c r="C292" s="147"/>
      <c r="D292" s="103" t="s">
        <v>320</v>
      </c>
      <c r="E292" s="129" t="s">
        <v>128</v>
      </c>
      <c r="F292" s="97">
        <v>0</v>
      </c>
      <c r="G292" s="118">
        <v>0</v>
      </c>
      <c r="H292" s="118">
        <v>0</v>
      </c>
      <c r="I292" s="118">
        <v>0</v>
      </c>
      <c r="J292" s="118">
        <v>0</v>
      </c>
      <c r="K292" s="97">
        <v>0</v>
      </c>
      <c r="L292" s="118">
        <v>0</v>
      </c>
      <c r="M292" s="118">
        <v>0</v>
      </c>
      <c r="N292" s="118">
        <v>0</v>
      </c>
      <c r="O292" s="118">
        <v>0</v>
      </c>
      <c r="P292" s="118">
        <v>0</v>
      </c>
      <c r="Q292" s="97">
        <v>0</v>
      </c>
    </row>
    <row r="293" spans="2:19" ht="29.25" hidden="1" customHeight="1" x14ac:dyDescent="0.3">
      <c r="B293" s="151">
        <v>2517600</v>
      </c>
      <c r="C293" s="68">
        <v>7600</v>
      </c>
      <c r="D293" s="268" t="s">
        <v>383</v>
      </c>
      <c r="E293" s="269"/>
      <c r="F293" s="123">
        <v>19607900</v>
      </c>
      <c r="G293" s="123">
        <v>245000</v>
      </c>
      <c r="H293" s="123">
        <v>0</v>
      </c>
      <c r="I293" s="123">
        <v>0</v>
      </c>
      <c r="J293" s="123">
        <v>19362900</v>
      </c>
      <c r="K293" s="123">
        <v>0</v>
      </c>
      <c r="L293" s="123">
        <v>0</v>
      </c>
      <c r="M293" s="123">
        <v>0</v>
      </c>
      <c r="N293" s="123">
        <v>0</v>
      </c>
      <c r="O293" s="123">
        <v>0</v>
      </c>
      <c r="P293" s="123">
        <v>0</v>
      </c>
      <c r="Q293" s="123">
        <v>19607900</v>
      </c>
    </row>
    <row r="294" spans="2:19" ht="29.25" hidden="1" customHeight="1" x14ac:dyDescent="0.3">
      <c r="B294" s="64">
        <v>2517610</v>
      </c>
      <c r="C294" s="64">
        <v>7610</v>
      </c>
      <c r="D294" s="63" t="s">
        <v>549</v>
      </c>
      <c r="E294" s="65" t="s">
        <v>244</v>
      </c>
      <c r="F294" s="123">
        <v>70000</v>
      </c>
      <c r="G294" s="67">
        <v>0</v>
      </c>
      <c r="H294" s="67">
        <v>0</v>
      </c>
      <c r="I294" s="67">
        <v>0</v>
      </c>
      <c r="J294" s="67">
        <v>70000</v>
      </c>
      <c r="K294" s="123">
        <v>0</v>
      </c>
      <c r="L294" s="67">
        <v>0</v>
      </c>
      <c r="M294" s="67">
        <v>0</v>
      </c>
      <c r="N294" s="67">
        <v>0</v>
      </c>
      <c r="O294" s="67">
        <v>0</v>
      </c>
      <c r="P294" s="67">
        <v>0</v>
      </c>
      <c r="Q294" s="123">
        <v>70000</v>
      </c>
    </row>
    <row r="295" spans="2:19" ht="29.25" hidden="1" customHeight="1" x14ac:dyDescent="0.3">
      <c r="B295" s="68">
        <v>2517620</v>
      </c>
      <c r="C295" s="68" t="s">
        <v>557</v>
      </c>
      <c r="D295" s="151"/>
      <c r="E295" s="100" t="s">
        <v>559</v>
      </c>
      <c r="F295" s="123">
        <v>545000</v>
      </c>
      <c r="G295" s="123">
        <v>245000</v>
      </c>
      <c r="H295" s="123">
        <v>0</v>
      </c>
      <c r="I295" s="123">
        <v>0</v>
      </c>
      <c r="J295" s="123">
        <v>300000</v>
      </c>
      <c r="K295" s="123">
        <v>0</v>
      </c>
      <c r="L295" s="123">
        <v>0</v>
      </c>
      <c r="M295" s="123">
        <v>0</v>
      </c>
      <c r="N295" s="123">
        <v>0</v>
      </c>
      <c r="O295" s="123">
        <v>0</v>
      </c>
      <c r="P295" s="123">
        <v>0</v>
      </c>
      <c r="Q295" s="123">
        <v>545000</v>
      </c>
    </row>
    <row r="296" spans="2:19" ht="29.25" hidden="1" customHeight="1" x14ac:dyDescent="0.3">
      <c r="B296" s="64">
        <v>2517622</v>
      </c>
      <c r="C296" s="64" t="s">
        <v>558</v>
      </c>
      <c r="D296" s="63" t="s">
        <v>398</v>
      </c>
      <c r="E296" s="65" t="s">
        <v>560</v>
      </c>
      <c r="F296" s="123">
        <v>545000</v>
      </c>
      <c r="G296" s="67">
        <v>245000</v>
      </c>
      <c r="H296" s="67">
        <v>0</v>
      </c>
      <c r="I296" s="67">
        <v>0</v>
      </c>
      <c r="J296" s="67">
        <v>300000</v>
      </c>
      <c r="K296" s="123">
        <v>0</v>
      </c>
      <c r="L296" s="67">
        <v>0</v>
      </c>
      <c r="M296" s="67">
        <v>0</v>
      </c>
      <c r="N296" s="67">
        <v>0</v>
      </c>
      <c r="O296" s="67">
        <v>0</v>
      </c>
      <c r="P296" s="67">
        <v>0</v>
      </c>
      <c r="Q296" s="123">
        <v>545000</v>
      </c>
    </row>
    <row r="297" spans="2:19" ht="29.25" hidden="1" customHeight="1" x14ac:dyDescent="0.3">
      <c r="B297" s="64">
        <v>2517611</v>
      </c>
      <c r="C297" s="64" t="s">
        <v>202</v>
      </c>
      <c r="D297" s="63" t="s">
        <v>398</v>
      </c>
      <c r="E297" s="65" t="s">
        <v>205</v>
      </c>
      <c r="F297" s="123">
        <v>0</v>
      </c>
      <c r="G297" s="67">
        <v>0</v>
      </c>
      <c r="H297" s="67">
        <v>0</v>
      </c>
      <c r="I297" s="67">
        <v>0</v>
      </c>
      <c r="J297" s="67">
        <v>0</v>
      </c>
      <c r="K297" s="123">
        <v>0</v>
      </c>
      <c r="L297" s="67">
        <v>0</v>
      </c>
      <c r="M297" s="67">
        <v>0</v>
      </c>
      <c r="N297" s="67">
        <v>0</v>
      </c>
      <c r="O297" s="67">
        <v>0</v>
      </c>
      <c r="P297" s="67">
        <v>0</v>
      </c>
      <c r="Q297" s="123">
        <v>0</v>
      </c>
    </row>
    <row r="298" spans="2:19" ht="29.25" hidden="1" customHeight="1" x14ac:dyDescent="0.3">
      <c r="B298" s="64">
        <v>2517680</v>
      </c>
      <c r="C298" s="64" t="s">
        <v>542</v>
      </c>
      <c r="D298" s="63" t="s">
        <v>320</v>
      </c>
      <c r="E298" s="65" t="s">
        <v>541</v>
      </c>
      <c r="F298" s="123">
        <v>0</v>
      </c>
      <c r="G298" s="67">
        <v>0</v>
      </c>
      <c r="H298" s="67">
        <v>0</v>
      </c>
      <c r="I298" s="67">
        <v>0</v>
      </c>
      <c r="J298" s="67">
        <v>0</v>
      </c>
      <c r="K298" s="123">
        <v>0</v>
      </c>
      <c r="L298" s="67">
        <v>0</v>
      </c>
      <c r="M298" s="67">
        <v>0</v>
      </c>
      <c r="N298" s="67">
        <v>0</v>
      </c>
      <c r="O298" s="67">
        <v>0</v>
      </c>
      <c r="P298" s="67">
        <v>0</v>
      </c>
      <c r="Q298" s="123">
        <v>0</v>
      </c>
    </row>
    <row r="299" spans="2:19" ht="29.25" hidden="1" customHeight="1" x14ac:dyDescent="0.3">
      <c r="B299" s="68">
        <v>2517690</v>
      </c>
      <c r="C299" s="68" t="s">
        <v>316</v>
      </c>
      <c r="D299" s="151"/>
      <c r="E299" s="100" t="s">
        <v>319</v>
      </c>
      <c r="F299" s="123">
        <v>18992900</v>
      </c>
      <c r="G299" s="123">
        <v>0</v>
      </c>
      <c r="H299" s="123">
        <v>0</v>
      </c>
      <c r="I299" s="123">
        <v>0</v>
      </c>
      <c r="J299" s="123">
        <v>18992900</v>
      </c>
      <c r="K299" s="123">
        <v>0</v>
      </c>
      <c r="L299" s="123">
        <v>0</v>
      </c>
      <c r="M299" s="123">
        <v>0</v>
      </c>
      <c r="N299" s="123">
        <v>0</v>
      </c>
      <c r="O299" s="123">
        <v>0</v>
      </c>
      <c r="P299" s="123">
        <v>0</v>
      </c>
      <c r="Q299" s="123">
        <v>18992900</v>
      </c>
    </row>
    <row r="300" spans="2:19" ht="29.25" hidden="1" customHeight="1" x14ac:dyDescent="0.3">
      <c r="B300" s="64">
        <v>2517693</v>
      </c>
      <c r="C300" s="64" t="s">
        <v>317</v>
      </c>
      <c r="D300" s="63" t="s">
        <v>320</v>
      </c>
      <c r="E300" s="65" t="s">
        <v>536</v>
      </c>
      <c r="F300" s="123">
        <v>18992900</v>
      </c>
      <c r="G300" s="67">
        <v>0</v>
      </c>
      <c r="H300" s="67">
        <v>0</v>
      </c>
      <c r="I300" s="67">
        <v>0</v>
      </c>
      <c r="J300" s="67">
        <v>18992900</v>
      </c>
      <c r="K300" s="123">
        <v>0</v>
      </c>
      <c r="L300" s="67">
        <v>0</v>
      </c>
      <c r="M300" s="67">
        <v>0</v>
      </c>
      <c r="N300" s="67">
        <v>0</v>
      </c>
      <c r="O300" s="67">
        <v>0</v>
      </c>
      <c r="P300" s="67">
        <v>0</v>
      </c>
      <c r="Q300" s="123">
        <v>18992900</v>
      </c>
      <c r="S300" s="98"/>
    </row>
    <row r="301" spans="2:19" ht="29.25" hidden="1" customHeight="1" x14ac:dyDescent="0.3">
      <c r="B301" s="64"/>
      <c r="C301" s="64" t="s">
        <v>317</v>
      </c>
      <c r="D301" s="63" t="s">
        <v>320</v>
      </c>
      <c r="E301" s="65" t="s">
        <v>382</v>
      </c>
      <c r="F301" s="123">
        <v>0</v>
      </c>
      <c r="G301" s="67">
        <v>0</v>
      </c>
      <c r="H301" s="67">
        <v>0</v>
      </c>
      <c r="I301" s="67">
        <v>0</v>
      </c>
      <c r="J301" s="67">
        <v>0</v>
      </c>
      <c r="K301" s="123">
        <v>0</v>
      </c>
      <c r="L301" s="67">
        <v>0</v>
      </c>
      <c r="M301" s="67">
        <v>0</v>
      </c>
      <c r="N301" s="67">
        <v>0</v>
      </c>
      <c r="O301" s="67">
        <v>0</v>
      </c>
      <c r="P301" s="67">
        <v>0</v>
      </c>
      <c r="Q301" s="123">
        <v>0</v>
      </c>
    </row>
    <row r="302" spans="2:19" ht="29.25" hidden="1" customHeight="1" x14ac:dyDescent="0.3">
      <c r="B302" s="151">
        <v>2518300</v>
      </c>
      <c r="C302" s="68">
        <v>8300</v>
      </c>
      <c r="D302" s="268" t="s">
        <v>193</v>
      </c>
      <c r="E302" s="269"/>
      <c r="F302" s="123">
        <v>0</v>
      </c>
      <c r="G302" s="123">
        <v>0</v>
      </c>
      <c r="H302" s="123">
        <v>0</v>
      </c>
      <c r="I302" s="123">
        <v>0</v>
      </c>
      <c r="J302" s="123">
        <v>0</v>
      </c>
      <c r="K302" s="123">
        <v>9721162.1099999994</v>
      </c>
      <c r="L302" s="123">
        <v>0</v>
      </c>
      <c r="M302" s="123">
        <v>9721162.1099999994</v>
      </c>
      <c r="N302" s="123">
        <v>0</v>
      </c>
      <c r="O302" s="123">
        <v>0</v>
      </c>
      <c r="P302" s="123">
        <v>0</v>
      </c>
      <c r="Q302" s="123">
        <v>9721162.1099999994</v>
      </c>
    </row>
    <row r="303" spans="2:19" ht="29.25" hidden="1" customHeight="1" x14ac:dyDescent="0.3">
      <c r="B303" s="64">
        <v>2518330</v>
      </c>
      <c r="C303" s="64">
        <v>8330</v>
      </c>
      <c r="D303" s="63" t="s">
        <v>327</v>
      </c>
      <c r="E303" s="65" t="s">
        <v>328</v>
      </c>
      <c r="F303" s="123">
        <v>0</v>
      </c>
      <c r="G303" s="67">
        <v>0</v>
      </c>
      <c r="H303" s="67">
        <v>0</v>
      </c>
      <c r="I303" s="67">
        <v>0</v>
      </c>
      <c r="J303" s="67">
        <v>0</v>
      </c>
      <c r="K303" s="123">
        <v>9721162.1099999994</v>
      </c>
      <c r="L303" s="67">
        <v>0</v>
      </c>
      <c r="M303" s="67">
        <v>9721162.1099999994</v>
      </c>
      <c r="N303" s="67">
        <v>0</v>
      </c>
      <c r="O303" s="67">
        <v>0</v>
      </c>
      <c r="P303" s="67">
        <v>0</v>
      </c>
      <c r="Q303" s="123">
        <v>9721162.1099999994</v>
      </c>
    </row>
    <row r="304" spans="2:19" ht="29.25" hidden="1" customHeight="1" x14ac:dyDescent="0.3">
      <c r="B304" s="151">
        <v>2510100</v>
      </c>
      <c r="C304" s="68" t="s">
        <v>256</v>
      </c>
      <c r="D304" s="268" t="s">
        <v>257</v>
      </c>
      <c r="E304" s="269"/>
      <c r="F304" s="123">
        <v>0</v>
      </c>
      <c r="G304" s="98">
        <v>0</v>
      </c>
      <c r="H304" s="123">
        <v>0</v>
      </c>
      <c r="I304" s="123">
        <v>0</v>
      </c>
      <c r="J304" s="123">
        <v>0</v>
      </c>
      <c r="K304" s="123">
        <v>0</v>
      </c>
      <c r="L304" s="123">
        <v>0</v>
      </c>
      <c r="M304" s="123">
        <v>0</v>
      </c>
      <c r="N304" s="123">
        <v>0</v>
      </c>
      <c r="O304" s="123">
        <v>0</v>
      </c>
      <c r="P304" s="123">
        <v>0</v>
      </c>
      <c r="Q304" s="123">
        <v>0</v>
      </c>
    </row>
    <row r="305" spans="2:21" ht="29.25" hidden="1" customHeight="1" x14ac:dyDescent="0.3">
      <c r="B305" s="64">
        <v>2510180</v>
      </c>
      <c r="C305" s="64" t="s">
        <v>278</v>
      </c>
      <c r="D305" s="63" t="s">
        <v>323</v>
      </c>
      <c r="E305" s="65" t="s">
        <v>325</v>
      </c>
      <c r="F305" s="123">
        <v>0</v>
      </c>
      <c r="G305" s="123">
        <v>0</v>
      </c>
      <c r="H305" s="67">
        <v>0</v>
      </c>
      <c r="I305" s="67">
        <v>0</v>
      </c>
      <c r="J305" s="67">
        <v>0</v>
      </c>
      <c r="K305" s="123">
        <v>0</v>
      </c>
      <c r="L305" s="67">
        <v>0</v>
      </c>
      <c r="M305" s="67">
        <v>0</v>
      </c>
      <c r="N305" s="67">
        <v>0</v>
      </c>
      <c r="O305" s="123">
        <v>0</v>
      </c>
      <c r="P305" s="67">
        <v>0</v>
      </c>
      <c r="Q305" s="123">
        <v>0</v>
      </c>
    </row>
    <row r="306" spans="2:21" ht="29.25" hidden="1" customHeight="1" x14ac:dyDescent="0.3">
      <c r="B306" s="147"/>
      <c r="C306" s="147"/>
      <c r="D306" s="103"/>
      <c r="E306" s="129" t="s">
        <v>245</v>
      </c>
      <c r="F306" s="123">
        <v>0</v>
      </c>
      <c r="G306" s="123">
        <v>0</v>
      </c>
      <c r="H306" s="67">
        <v>0</v>
      </c>
      <c r="I306" s="67">
        <v>0</v>
      </c>
      <c r="J306" s="67">
        <v>0</v>
      </c>
      <c r="K306" s="123">
        <v>0</v>
      </c>
      <c r="L306" s="67">
        <v>0</v>
      </c>
      <c r="M306" s="67">
        <v>0</v>
      </c>
      <c r="N306" s="67">
        <v>0</v>
      </c>
      <c r="O306" s="123">
        <v>0</v>
      </c>
      <c r="P306" s="67">
        <v>0</v>
      </c>
      <c r="Q306" s="123">
        <v>0</v>
      </c>
    </row>
    <row r="307" spans="2:21" ht="29.25" hidden="1" customHeight="1" x14ac:dyDescent="0.3">
      <c r="B307" s="147"/>
      <c r="C307" s="147"/>
      <c r="D307" s="103"/>
      <c r="E307" s="129" t="s">
        <v>382</v>
      </c>
      <c r="F307" s="123">
        <v>0</v>
      </c>
      <c r="G307" s="123">
        <v>0</v>
      </c>
      <c r="H307" s="67">
        <v>0</v>
      </c>
      <c r="I307" s="67">
        <v>0</v>
      </c>
      <c r="J307" s="67">
        <v>0</v>
      </c>
      <c r="K307" s="123">
        <v>0</v>
      </c>
      <c r="L307" s="67">
        <v>0</v>
      </c>
      <c r="M307" s="67">
        <v>0</v>
      </c>
      <c r="N307" s="67">
        <v>0</v>
      </c>
      <c r="O307" s="123">
        <v>0</v>
      </c>
      <c r="P307" s="67">
        <v>0</v>
      </c>
      <c r="Q307" s="123">
        <v>0</v>
      </c>
    </row>
    <row r="308" spans="2:21" ht="29.25" hidden="1" customHeight="1" x14ac:dyDescent="0.3">
      <c r="B308" s="64">
        <v>2517700</v>
      </c>
      <c r="C308" s="64" t="s">
        <v>37</v>
      </c>
      <c r="D308" s="63" t="s">
        <v>323</v>
      </c>
      <c r="E308" s="65" t="s">
        <v>38</v>
      </c>
      <c r="F308" s="123">
        <v>0</v>
      </c>
      <c r="G308" s="123">
        <v>0</v>
      </c>
      <c r="H308" s="67">
        <v>0</v>
      </c>
      <c r="I308" s="67">
        <v>0</v>
      </c>
      <c r="J308" s="67">
        <v>0</v>
      </c>
      <c r="K308" s="123">
        <v>0</v>
      </c>
      <c r="L308" s="67">
        <v>0</v>
      </c>
      <c r="M308" s="67">
        <v>0</v>
      </c>
      <c r="N308" s="67">
        <v>0</v>
      </c>
      <c r="O308" s="123">
        <v>0</v>
      </c>
      <c r="P308" s="67">
        <v>0</v>
      </c>
      <c r="Q308" s="123">
        <v>0</v>
      </c>
    </row>
    <row r="309" spans="2:21" ht="29.25" hidden="1" customHeight="1" x14ac:dyDescent="0.3">
      <c r="B309" s="68">
        <v>2900000</v>
      </c>
      <c r="C309" s="276" t="s">
        <v>669</v>
      </c>
      <c r="D309" s="277"/>
      <c r="E309" s="278"/>
      <c r="F309" s="123">
        <v>36085209</v>
      </c>
      <c r="G309" s="123">
        <v>36085209</v>
      </c>
      <c r="H309" s="123">
        <v>5560200</v>
      </c>
      <c r="I309" s="123">
        <v>1303600</v>
      </c>
      <c r="J309" s="123">
        <v>0</v>
      </c>
      <c r="K309" s="123">
        <v>72016210</v>
      </c>
      <c r="L309" s="123">
        <v>72016210</v>
      </c>
      <c r="M309" s="123">
        <v>0</v>
      </c>
      <c r="N309" s="123">
        <v>0</v>
      </c>
      <c r="O309" s="123">
        <v>0</v>
      </c>
      <c r="P309" s="123">
        <v>72016210</v>
      </c>
      <c r="Q309" s="123">
        <v>108101419</v>
      </c>
      <c r="S309" s="98"/>
      <c r="T309" s="98"/>
      <c r="U309" s="98"/>
    </row>
    <row r="310" spans="2:21" ht="29.25" hidden="1" customHeight="1" x14ac:dyDescent="0.3">
      <c r="B310" s="114">
        <v>2910000</v>
      </c>
      <c r="C310" s="273" t="s">
        <v>669</v>
      </c>
      <c r="D310" s="274"/>
      <c r="E310" s="275"/>
      <c r="F310" s="123">
        <v>36085209</v>
      </c>
      <c r="G310" s="97">
        <v>36085209</v>
      </c>
      <c r="H310" s="97">
        <v>5560200</v>
      </c>
      <c r="I310" s="97">
        <v>1303600</v>
      </c>
      <c r="J310" s="97">
        <v>0</v>
      </c>
      <c r="K310" s="123">
        <v>72016210</v>
      </c>
      <c r="L310" s="97">
        <v>72016210</v>
      </c>
      <c r="M310" s="97">
        <v>0</v>
      </c>
      <c r="N310" s="97">
        <v>0</v>
      </c>
      <c r="O310" s="97">
        <v>0</v>
      </c>
      <c r="P310" s="97">
        <v>72016210</v>
      </c>
      <c r="Q310" s="123">
        <v>108101419</v>
      </c>
      <c r="S310" s="98"/>
      <c r="T310" s="98"/>
      <c r="U310" s="98"/>
    </row>
    <row r="311" spans="2:21" ht="29.25" hidden="1" customHeight="1" x14ac:dyDescent="0.3">
      <c r="B311" s="68">
        <v>2918100</v>
      </c>
      <c r="C311" s="68">
        <v>8100</v>
      </c>
      <c r="D311" s="306" t="s">
        <v>308</v>
      </c>
      <c r="E311" s="307"/>
      <c r="F311" s="123">
        <v>21085209</v>
      </c>
      <c r="G311" s="123">
        <v>21085209</v>
      </c>
      <c r="H311" s="123">
        <v>5560200</v>
      </c>
      <c r="I311" s="123">
        <v>1303600</v>
      </c>
      <c r="J311" s="123">
        <v>0</v>
      </c>
      <c r="K311" s="123">
        <v>7016210</v>
      </c>
      <c r="L311" s="123">
        <v>7016210</v>
      </c>
      <c r="M311" s="123">
        <v>0</v>
      </c>
      <c r="N311" s="123">
        <v>0</v>
      </c>
      <c r="O311" s="123">
        <v>0</v>
      </c>
      <c r="P311" s="123">
        <v>7016210</v>
      </c>
      <c r="Q311" s="123">
        <v>28101419</v>
      </c>
    </row>
    <row r="312" spans="2:21" ht="51.75" hidden="1" customHeight="1" x14ac:dyDescent="0.3">
      <c r="B312" s="64">
        <v>2918110</v>
      </c>
      <c r="C312" s="64">
        <v>8110</v>
      </c>
      <c r="D312" s="63" t="s">
        <v>165</v>
      </c>
      <c r="E312" s="130" t="s">
        <v>137</v>
      </c>
      <c r="F312" s="123">
        <v>21085209</v>
      </c>
      <c r="G312" s="67">
        <v>21085209</v>
      </c>
      <c r="H312" s="67">
        <v>5560200</v>
      </c>
      <c r="I312" s="67">
        <v>1303600</v>
      </c>
      <c r="J312" s="67">
        <v>0</v>
      </c>
      <c r="K312" s="123">
        <v>7016210</v>
      </c>
      <c r="L312" s="67">
        <v>7016210</v>
      </c>
      <c r="M312" s="67">
        <v>0</v>
      </c>
      <c r="N312" s="67">
        <v>0</v>
      </c>
      <c r="O312" s="67">
        <v>0</v>
      </c>
      <c r="P312" s="67">
        <v>7016210</v>
      </c>
      <c r="Q312" s="123">
        <v>28101419</v>
      </c>
    </row>
    <row r="313" spans="2:21" ht="29.25" hidden="1" customHeight="1" x14ac:dyDescent="0.3">
      <c r="B313" s="68">
        <v>2918200</v>
      </c>
      <c r="C313" s="68">
        <v>8200</v>
      </c>
      <c r="D313" s="297" t="s">
        <v>39</v>
      </c>
      <c r="E313" s="298"/>
      <c r="F313" s="123">
        <v>15000000</v>
      </c>
      <c r="G313" s="67">
        <v>15000000</v>
      </c>
      <c r="H313" s="67">
        <v>0</v>
      </c>
      <c r="I313" s="67">
        <v>0</v>
      </c>
      <c r="J313" s="67">
        <v>0</v>
      </c>
      <c r="K313" s="67">
        <v>65000000</v>
      </c>
      <c r="L313" s="67">
        <v>65000000</v>
      </c>
      <c r="M313" s="67">
        <v>0</v>
      </c>
      <c r="N313" s="67">
        <v>0</v>
      </c>
      <c r="O313" s="67">
        <v>0</v>
      </c>
      <c r="P313" s="67">
        <v>65000000</v>
      </c>
      <c r="Q313" s="123">
        <v>80000000</v>
      </c>
    </row>
    <row r="314" spans="2:21" ht="29.25" hidden="1" customHeight="1" x14ac:dyDescent="0.3">
      <c r="B314" s="64">
        <v>2918240</v>
      </c>
      <c r="C314" s="64">
        <v>8240</v>
      </c>
      <c r="D314" s="63" t="s">
        <v>40</v>
      </c>
      <c r="E314" s="65" t="s">
        <v>654</v>
      </c>
      <c r="F314" s="123">
        <v>15000000</v>
      </c>
      <c r="G314" s="67">
        <v>15000000</v>
      </c>
      <c r="H314" s="67">
        <v>0</v>
      </c>
      <c r="I314" s="67">
        <v>0</v>
      </c>
      <c r="J314" s="123">
        <v>0</v>
      </c>
      <c r="K314" s="123">
        <v>65000000</v>
      </c>
      <c r="L314" s="123">
        <v>65000000</v>
      </c>
      <c r="M314" s="123">
        <v>0</v>
      </c>
      <c r="N314" s="123">
        <v>0</v>
      </c>
      <c r="O314" s="123">
        <v>0</v>
      </c>
      <c r="P314" s="67">
        <v>65000000</v>
      </c>
      <c r="Q314" s="123">
        <v>80000000</v>
      </c>
    </row>
    <row r="315" spans="2:21" ht="21.75" customHeight="1" x14ac:dyDescent="0.3">
      <c r="B315" s="68">
        <v>3700000</v>
      </c>
      <c r="C315" s="268" t="s">
        <v>258</v>
      </c>
      <c r="D315" s="270"/>
      <c r="E315" s="269"/>
      <c r="F315" s="227">
        <v>718973816.88999987</v>
      </c>
      <c r="G315" s="227">
        <v>283716222.81999999</v>
      </c>
      <c r="H315" s="227">
        <v>0</v>
      </c>
      <c r="I315" s="227">
        <v>0</v>
      </c>
      <c r="J315" s="227">
        <v>432226341.88</v>
      </c>
      <c r="K315" s="227">
        <v>200453465.66999999</v>
      </c>
      <c r="L315" s="227">
        <v>50099752.539999999</v>
      </c>
      <c r="M315" s="227">
        <v>2120877</v>
      </c>
      <c r="N315" s="227">
        <v>0</v>
      </c>
      <c r="O315" s="227">
        <v>0</v>
      </c>
      <c r="P315" s="227">
        <v>198332588.66999999</v>
      </c>
      <c r="Q315" s="227">
        <v>919427282.55999982</v>
      </c>
      <c r="S315" s="98"/>
      <c r="T315" s="98"/>
      <c r="U315" s="98"/>
    </row>
    <row r="316" spans="2:21" ht="21" customHeight="1" x14ac:dyDescent="0.3">
      <c r="B316" s="114">
        <v>3710000</v>
      </c>
      <c r="C316" s="273" t="s">
        <v>258</v>
      </c>
      <c r="D316" s="274"/>
      <c r="E316" s="275"/>
      <c r="F316" s="227">
        <v>718973816.88999987</v>
      </c>
      <c r="G316" s="227">
        <v>283716222.81999999</v>
      </c>
      <c r="H316" s="227">
        <v>0</v>
      </c>
      <c r="I316" s="227">
        <v>0</v>
      </c>
      <c r="J316" s="227">
        <v>432226341.88</v>
      </c>
      <c r="K316" s="227">
        <v>200453465.66999999</v>
      </c>
      <c r="L316" s="227">
        <v>50099752.539999999</v>
      </c>
      <c r="M316" s="227">
        <v>2120877</v>
      </c>
      <c r="N316" s="227">
        <v>0</v>
      </c>
      <c r="O316" s="227">
        <v>0</v>
      </c>
      <c r="P316" s="227">
        <v>198332588.66999999</v>
      </c>
      <c r="Q316" s="227">
        <v>919427282.55999982</v>
      </c>
    </row>
    <row r="317" spans="2:21" ht="20.25" hidden="1" customHeight="1" x14ac:dyDescent="0.3">
      <c r="B317" s="68">
        <v>3718000</v>
      </c>
      <c r="C317" s="68">
        <v>8000</v>
      </c>
      <c r="D317" s="268" t="s">
        <v>166</v>
      </c>
      <c r="E317" s="269"/>
      <c r="F317" s="227">
        <v>4068899.120000008</v>
      </c>
      <c r="G317" s="227">
        <v>1037612.6</v>
      </c>
      <c r="H317" s="227">
        <v>0</v>
      </c>
      <c r="I317" s="227">
        <v>0</v>
      </c>
      <c r="J317" s="227">
        <v>34.33000000020489</v>
      </c>
      <c r="K317" s="227">
        <v>0</v>
      </c>
      <c r="L317" s="227">
        <v>0</v>
      </c>
      <c r="M317" s="227">
        <v>0</v>
      </c>
      <c r="N317" s="227">
        <v>0</v>
      </c>
      <c r="O317" s="227">
        <v>0</v>
      </c>
      <c r="P317" s="227">
        <v>0</v>
      </c>
      <c r="Q317" s="227">
        <v>4068899.120000008</v>
      </c>
    </row>
    <row r="318" spans="2:21" ht="29.25" hidden="1" customHeight="1" x14ac:dyDescent="0.3">
      <c r="B318" s="68">
        <v>3718500</v>
      </c>
      <c r="C318" s="68">
        <v>8500</v>
      </c>
      <c r="D318" s="151" t="s">
        <v>278</v>
      </c>
      <c r="E318" s="115" t="s">
        <v>153</v>
      </c>
      <c r="F318" s="227">
        <v>1037646.9300000002</v>
      </c>
      <c r="G318" s="227">
        <v>1037612.6</v>
      </c>
      <c r="H318" s="227">
        <v>0</v>
      </c>
      <c r="I318" s="227">
        <v>0</v>
      </c>
      <c r="J318" s="227">
        <v>34.33000000020489</v>
      </c>
      <c r="K318" s="227">
        <v>0</v>
      </c>
      <c r="L318" s="227">
        <v>0</v>
      </c>
      <c r="M318" s="227">
        <v>0</v>
      </c>
      <c r="N318" s="227">
        <v>0</v>
      </c>
      <c r="O318" s="227">
        <v>0</v>
      </c>
      <c r="P318" s="227">
        <v>0</v>
      </c>
      <c r="Q318" s="227">
        <v>1037646.9300000002</v>
      </c>
    </row>
    <row r="319" spans="2:21" ht="132.75" hidden="1" customHeight="1" x14ac:dyDescent="0.3">
      <c r="B319" s="64"/>
      <c r="C319" s="64"/>
      <c r="D319" s="63" t="s">
        <v>278</v>
      </c>
      <c r="E319" s="122" t="s">
        <v>644</v>
      </c>
      <c r="F319" s="227">
        <v>0</v>
      </c>
      <c r="G319" s="227">
        <v>0</v>
      </c>
      <c r="H319" s="227">
        <v>0</v>
      </c>
      <c r="I319" s="227">
        <v>0</v>
      </c>
      <c r="J319" s="227">
        <v>0</v>
      </c>
      <c r="K319" s="227">
        <v>0</v>
      </c>
      <c r="L319" s="227">
        <v>0</v>
      </c>
      <c r="M319" s="227">
        <v>0</v>
      </c>
      <c r="N319" s="227">
        <v>0</v>
      </c>
      <c r="O319" s="227">
        <v>0</v>
      </c>
      <c r="P319" s="227">
        <v>0</v>
      </c>
      <c r="Q319" s="227">
        <v>0</v>
      </c>
    </row>
    <row r="320" spans="2:21" ht="354.75" hidden="1" customHeight="1" x14ac:dyDescent="0.3">
      <c r="B320" s="64"/>
      <c r="C320" s="64"/>
      <c r="D320" s="63" t="s">
        <v>278</v>
      </c>
      <c r="E320" s="75" t="s">
        <v>624</v>
      </c>
      <c r="F320" s="227">
        <v>8.5699999998323619</v>
      </c>
      <c r="G320" s="229">
        <v>0</v>
      </c>
      <c r="H320" s="229">
        <v>0</v>
      </c>
      <c r="I320" s="229">
        <v>0</v>
      </c>
      <c r="J320" s="229">
        <v>8.5699999998323619</v>
      </c>
      <c r="K320" s="227">
        <v>0</v>
      </c>
      <c r="L320" s="227">
        <v>0</v>
      </c>
      <c r="M320" s="229">
        <v>0</v>
      </c>
      <c r="N320" s="229">
        <v>0</v>
      </c>
      <c r="O320" s="229">
        <v>0</v>
      </c>
      <c r="P320" s="229">
        <v>0</v>
      </c>
      <c r="Q320" s="227">
        <v>8.5699999998323619</v>
      </c>
    </row>
    <row r="321" spans="1:19" ht="119.25" hidden="1" customHeight="1" x14ac:dyDescent="0.3">
      <c r="B321" s="64"/>
      <c r="C321" s="64"/>
      <c r="D321" s="63" t="s">
        <v>278</v>
      </c>
      <c r="E321" s="75" t="s">
        <v>95</v>
      </c>
      <c r="F321" s="227">
        <v>0</v>
      </c>
      <c r="G321" s="229">
        <v>0</v>
      </c>
      <c r="H321" s="229">
        <v>0</v>
      </c>
      <c r="I321" s="229">
        <v>0</v>
      </c>
      <c r="J321" s="229">
        <v>0</v>
      </c>
      <c r="K321" s="227">
        <v>0</v>
      </c>
      <c r="L321" s="227">
        <v>0</v>
      </c>
      <c r="M321" s="229">
        <v>0</v>
      </c>
      <c r="N321" s="229">
        <v>0</v>
      </c>
      <c r="O321" s="229">
        <v>0</v>
      </c>
      <c r="P321" s="229">
        <v>0</v>
      </c>
      <c r="Q321" s="227">
        <v>0</v>
      </c>
    </row>
    <row r="322" spans="1:19" ht="394.5" hidden="1" customHeight="1" x14ac:dyDescent="0.3">
      <c r="B322" s="64"/>
      <c r="C322" s="64"/>
      <c r="D322" s="63" t="s">
        <v>278</v>
      </c>
      <c r="E322" s="75" t="s">
        <v>625</v>
      </c>
      <c r="F322" s="227">
        <v>19.88</v>
      </c>
      <c r="G322" s="229">
        <v>0</v>
      </c>
      <c r="H322" s="229">
        <v>0</v>
      </c>
      <c r="I322" s="229">
        <v>0</v>
      </c>
      <c r="J322" s="229">
        <v>19.88</v>
      </c>
      <c r="K322" s="227">
        <v>0</v>
      </c>
      <c r="L322" s="227">
        <v>0</v>
      </c>
      <c r="M322" s="229">
        <v>0</v>
      </c>
      <c r="N322" s="229">
        <v>0</v>
      </c>
      <c r="O322" s="229">
        <v>0</v>
      </c>
      <c r="P322" s="229">
        <v>0</v>
      </c>
      <c r="Q322" s="227">
        <v>19.88</v>
      </c>
      <c r="S322" s="98"/>
    </row>
    <row r="323" spans="1:19" ht="279" hidden="1" customHeight="1" x14ac:dyDescent="0.3">
      <c r="B323" s="64"/>
      <c r="C323" s="64"/>
      <c r="D323" s="63" t="s">
        <v>278</v>
      </c>
      <c r="E323" s="75" t="s">
        <v>626</v>
      </c>
      <c r="F323" s="227">
        <v>5.88</v>
      </c>
      <c r="G323" s="229">
        <v>0</v>
      </c>
      <c r="H323" s="229">
        <v>0</v>
      </c>
      <c r="I323" s="229">
        <v>0</v>
      </c>
      <c r="J323" s="229">
        <v>5.88</v>
      </c>
      <c r="K323" s="227">
        <v>0</v>
      </c>
      <c r="L323" s="227">
        <v>0</v>
      </c>
      <c r="M323" s="229">
        <v>0</v>
      </c>
      <c r="N323" s="229">
        <v>0</v>
      </c>
      <c r="O323" s="229">
        <v>0</v>
      </c>
      <c r="P323" s="229">
        <v>0</v>
      </c>
      <c r="Q323" s="227">
        <v>5.88</v>
      </c>
    </row>
    <row r="324" spans="1:19" ht="110.25" hidden="1" customHeight="1" x14ac:dyDescent="0.3">
      <c r="B324" s="64"/>
      <c r="C324" s="64"/>
      <c r="D324" s="63" t="s">
        <v>278</v>
      </c>
      <c r="E324" s="75" t="s">
        <v>683</v>
      </c>
      <c r="F324" s="227">
        <v>1037612.6</v>
      </c>
      <c r="G324" s="229">
        <v>1037612.6</v>
      </c>
      <c r="H324" s="229">
        <v>0</v>
      </c>
      <c r="I324" s="229">
        <v>0</v>
      </c>
      <c r="J324" s="229">
        <v>0</v>
      </c>
      <c r="K324" s="227">
        <v>0</v>
      </c>
      <c r="L324" s="227">
        <v>0</v>
      </c>
      <c r="M324" s="229">
        <v>0</v>
      </c>
      <c r="N324" s="229">
        <v>0</v>
      </c>
      <c r="O324" s="229">
        <v>0</v>
      </c>
      <c r="P324" s="229">
        <v>0</v>
      </c>
      <c r="Q324" s="227">
        <v>1037612.6</v>
      </c>
    </row>
    <row r="325" spans="1:19" ht="17.25" hidden="1" customHeight="1" x14ac:dyDescent="0.3">
      <c r="B325" s="64">
        <v>3718710</v>
      </c>
      <c r="C325" s="64">
        <v>8710</v>
      </c>
      <c r="D325" s="63" t="s">
        <v>323</v>
      </c>
      <c r="E325" s="199" t="s">
        <v>96</v>
      </c>
      <c r="F325" s="227">
        <v>3031252.1900000088</v>
      </c>
      <c r="G325" s="229">
        <v>0</v>
      </c>
      <c r="H325" s="229">
        <v>0</v>
      </c>
      <c r="I325" s="229">
        <v>0</v>
      </c>
      <c r="J325" s="229">
        <v>0</v>
      </c>
      <c r="K325" s="227">
        <v>0</v>
      </c>
      <c r="L325" s="229">
        <v>0</v>
      </c>
      <c r="M325" s="229">
        <v>0</v>
      </c>
      <c r="N325" s="229">
        <v>0</v>
      </c>
      <c r="O325" s="229">
        <v>0</v>
      </c>
      <c r="P325" s="229">
        <v>0</v>
      </c>
      <c r="Q325" s="227">
        <v>3031252.1900000088</v>
      </c>
      <c r="R325" s="77">
        <v>12341136</v>
      </c>
    </row>
    <row r="326" spans="1:19" ht="24.75" customHeight="1" x14ac:dyDescent="0.3">
      <c r="B326" s="68">
        <v>3719000</v>
      </c>
      <c r="C326" s="68">
        <v>9000</v>
      </c>
      <c r="D326" s="271" t="s">
        <v>167</v>
      </c>
      <c r="E326" s="272"/>
      <c r="F326" s="227">
        <v>714904917.76999974</v>
      </c>
      <c r="G326" s="227">
        <v>282678610.21999997</v>
      </c>
      <c r="H326" s="227">
        <v>0</v>
      </c>
      <c r="I326" s="227">
        <v>0</v>
      </c>
      <c r="J326" s="227">
        <v>432226307.54999995</v>
      </c>
      <c r="K326" s="227">
        <v>200453465.66999999</v>
      </c>
      <c r="L326" s="227">
        <v>50099752.539999999</v>
      </c>
      <c r="M326" s="227">
        <v>2120877</v>
      </c>
      <c r="N326" s="227">
        <v>0</v>
      </c>
      <c r="O326" s="227">
        <v>0</v>
      </c>
      <c r="P326" s="227">
        <v>198332588.66999999</v>
      </c>
      <c r="Q326" s="227">
        <v>915358383.43999982</v>
      </c>
    </row>
    <row r="327" spans="1:19" ht="29.25" hidden="1" customHeight="1" x14ac:dyDescent="0.3">
      <c r="B327" s="182">
        <v>3719100</v>
      </c>
      <c r="C327" s="182">
        <v>9100</v>
      </c>
      <c r="D327" s="292" t="s">
        <v>138</v>
      </c>
      <c r="E327" s="293"/>
      <c r="F327" s="123">
        <v>13734206.970000001</v>
      </c>
      <c r="G327" s="123">
        <v>13734206.970000001</v>
      </c>
      <c r="H327" s="123">
        <v>0</v>
      </c>
      <c r="I327" s="123">
        <v>0</v>
      </c>
      <c r="J327" s="123">
        <v>0</v>
      </c>
      <c r="K327" s="123">
        <v>0</v>
      </c>
      <c r="L327" s="123">
        <v>0</v>
      </c>
      <c r="M327" s="123">
        <v>0</v>
      </c>
      <c r="N327" s="123">
        <v>0</v>
      </c>
      <c r="O327" s="123">
        <v>0</v>
      </c>
      <c r="P327" s="123">
        <v>0</v>
      </c>
      <c r="Q327" s="123">
        <v>13734206.970000001</v>
      </c>
    </row>
    <row r="328" spans="1:19" ht="22.5" hidden="1" customHeight="1" x14ac:dyDescent="0.3">
      <c r="B328" s="116">
        <v>3719150</v>
      </c>
      <c r="C328" s="116">
        <v>9150</v>
      </c>
      <c r="D328" s="116" t="s">
        <v>278</v>
      </c>
      <c r="E328" s="238" t="s">
        <v>506</v>
      </c>
      <c r="F328" s="123">
        <v>13734206.970000001</v>
      </c>
      <c r="G328" s="67">
        <v>13734206.970000001</v>
      </c>
      <c r="H328" s="67">
        <v>0</v>
      </c>
      <c r="I328" s="67">
        <v>0</v>
      </c>
      <c r="J328" s="67">
        <v>0</v>
      </c>
      <c r="K328" s="123">
        <v>0</v>
      </c>
      <c r="L328" s="67">
        <v>0</v>
      </c>
      <c r="M328" s="67">
        <v>0</v>
      </c>
      <c r="N328" s="67">
        <v>0</v>
      </c>
      <c r="O328" s="67">
        <v>0</v>
      </c>
      <c r="P328" s="67">
        <v>0</v>
      </c>
      <c r="Q328" s="123">
        <v>13734206.970000001</v>
      </c>
    </row>
    <row r="329" spans="1:19" ht="35.25" hidden="1" customHeight="1" x14ac:dyDescent="0.3">
      <c r="B329" s="116">
        <v>3719160</v>
      </c>
      <c r="C329" s="116">
        <v>9160</v>
      </c>
      <c r="D329" s="116" t="s">
        <v>278</v>
      </c>
      <c r="E329" s="75" t="s">
        <v>0</v>
      </c>
      <c r="F329" s="123">
        <v>0</v>
      </c>
      <c r="G329" s="67">
        <v>0</v>
      </c>
      <c r="H329" s="67">
        <v>0</v>
      </c>
      <c r="I329" s="67">
        <v>0</v>
      </c>
      <c r="J329" s="67">
        <v>0</v>
      </c>
      <c r="K329" s="123">
        <v>0</v>
      </c>
      <c r="L329" s="67">
        <v>0</v>
      </c>
      <c r="M329" s="67">
        <v>0</v>
      </c>
      <c r="N329" s="67">
        <v>0</v>
      </c>
      <c r="O329" s="67">
        <v>0</v>
      </c>
      <c r="P329" s="67">
        <v>0</v>
      </c>
      <c r="Q329" s="123">
        <v>0</v>
      </c>
    </row>
    <row r="330" spans="1:19" ht="38.25" hidden="1" customHeight="1" x14ac:dyDescent="0.3">
      <c r="B330" s="116">
        <v>3719130</v>
      </c>
      <c r="C330" s="116">
        <v>9130</v>
      </c>
      <c r="D330" s="116" t="s">
        <v>278</v>
      </c>
      <c r="E330" s="75" t="s">
        <v>139</v>
      </c>
      <c r="F330" s="123">
        <v>0</v>
      </c>
      <c r="G330" s="67">
        <v>0</v>
      </c>
      <c r="H330" s="67">
        <v>0</v>
      </c>
      <c r="I330" s="67">
        <v>0</v>
      </c>
      <c r="J330" s="67">
        <v>0</v>
      </c>
      <c r="K330" s="123">
        <v>0</v>
      </c>
      <c r="L330" s="67">
        <v>0</v>
      </c>
      <c r="M330" s="67">
        <v>0</v>
      </c>
      <c r="N330" s="67">
        <v>0</v>
      </c>
      <c r="O330" s="67">
        <v>0</v>
      </c>
      <c r="P330" s="67">
        <v>0</v>
      </c>
      <c r="Q330" s="123">
        <v>0</v>
      </c>
    </row>
    <row r="331" spans="1:19" ht="64.5" hidden="1" customHeight="1" x14ac:dyDescent="0.3">
      <c r="B331" s="183">
        <v>3719200</v>
      </c>
      <c r="C331" s="183">
        <v>9200</v>
      </c>
      <c r="D331" s="183"/>
      <c r="E331" s="184" t="s">
        <v>168</v>
      </c>
      <c r="F331" s="135">
        <v>349887157.06999993</v>
      </c>
      <c r="G331" s="135">
        <v>1173846.3999999999</v>
      </c>
      <c r="H331" s="135">
        <v>0</v>
      </c>
      <c r="I331" s="135">
        <v>0</v>
      </c>
      <c r="J331" s="135">
        <v>348713310.66999996</v>
      </c>
      <c r="K331" s="135">
        <v>0</v>
      </c>
      <c r="L331" s="135">
        <v>0</v>
      </c>
      <c r="M331" s="135">
        <v>0</v>
      </c>
      <c r="N331" s="135">
        <v>0</v>
      </c>
      <c r="O331" s="135">
        <v>0</v>
      </c>
      <c r="P331" s="135">
        <v>0</v>
      </c>
      <c r="Q331" s="135">
        <v>349887157.06999993</v>
      </c>
    </row>
    <row r="332" spans="1:19" ht="29.25" hidden="1" customHeight="1" x14ac:dyDescent="0.3">
      <c r="B332" s="64">
        <v>3719210</v>
      </c>
      <c r="C332" s="64">
        <v>9210</v>
      </c>
      <c r="D332" s="64" t="s">
        <v>278</v>
      </c>
      <c r="E332" s="140" t="s">
        <v>630</v>
      </c>
      <c r="F332" s="123">
        <v>0</v>
      </c>
      <c r="G332" s="67">
        <v>0</v>
      </c>
      <c r="H332" s="67">
        <v>0</v>
      </c>
      <c r="I332" s="67">
        <v>0</v>
      </c>
      <c r="J332" s="67">
        <v>0</v>
      </c>
      <c r="K332" s="123">
        <v>0</v>
      </c>
      <c r="L332" s="67">
        <v>0</v>
      </c>
      <c r="M332" s="230">
        <v>0</v>
      </c>
      <c r="N332" s="230">
        <v>0</v>
      </c>
      <c r="O332" s="230">
        <v>0</v>
      </c>
      <c r="P332" s="230">
        <v>0</v>
      </c>
      <c r="Q332" s="67">
        <v>0</v>
      </c>
    </row>
    <row r="333" spans="1:19" ht="29.25" hidden="1" customHeight="1" x14ac:dyDescent="0.3">
      <c r="B333" s="185">
        <v>3719220</v>
      </c>
      <c r="C333" s="185">
        <v>9220</v>
      </c>
      <c r="D333" s="185" t="s">
        <v>278</v>
      </c>
      <c r="E333" s="139" t="s">
        <v>169</v>
      </c>
      <c r="F333" s="123">
        <v>0</v>
      </c>
      <c r="G333" s="67">
        <v>0</v>
      </c>
      <c r="H333" s="67">
        <v>0</v>
      </c>
      <c r="I333" s="67">
        <v>0</v>
      </c>
      <c r="J333" s="67">
        <v>0</v>
      </c>
      <c r="K333" s="123">
        <v>0</v>
      </c>
      <c r="L333" s="67">
        <v>0</v>
      </c>
      <c r="M333" s="67">
        <v>0</v>
      </c>
      <c r="N333" s="67">
        <v>0</v>
      </c>
      <c r="O333" s="67">
        <v>0</v>
      </c>
      <c r="P333" s="67">
        <v>0</v>
      </c>
      <c r="Q333" s="123">
        <v>0</v>
      </c>
    </row>
    <row r="334" spans="1:19" ht="21.75" hidden="1" customHeight="1" x14ac:dyDescent="0.3">
      <c r="A334" s="77" t="s">
        <v>311</v>
      </c>
      <c r="B334" s="116">
        <v>3719230</v>
      </c>
      <c r="C334" s="116">
        <v>9230</v>
      </c>
      <c r="D334" s="116" t="s">
        <v>278</v>
      </c>
      <c r="E334" s="75" t="s">
        <v>158</v>
      </c>
      <c r="F334" s="123">
        <v>0</v>
      </c>
      <c r="G334" s="67">
        <v>0</v>
      </c>
      <c r="H334" s="67">
        <v>0</v>
      </c>
      <c r="I334" s="67">
        <v>0</v>
      </c>
      <c r="J334" s="67">
        <v>0</v>
      </c>
      <c r="K334" s="123">
        <v>0</v>
      </c>
      <c r="L334" s="67">
        <v>0</v>
      </c>
      <c r="M334" s="67">
        <v>0</v>
      </c>
      <c r="N334" s="67">
        <v>0</v>
      </c>
      <c r="O334" s="67">
        <v>0</v>
      </c>
      <c r="P334" s="67">
        <v>0</v>
      </c>
      <c r="Q334" s="123">
        <v>0</v>
      </c>
    </row>
    <row r="335" spans="1:19" ht="369" hidden="1" customHeight="1" x14ac:dyDescent="0.3">
      <c r="B335" s="116">
        <v>3719241</v>
      </c>
      <c r="C335" s="116">
        <v>9241</v>
      </c>
      <c r="D335" s="116" t="s">
        <v>278</v>
      </c>
      <c r="E335" s="75" t="s">
        <v>627</v>
      </c>
      <c r="F335" s="123">
        <v>219210318.42999998</v>
      </c>
      <c r="G335" s="67">
        <v>0</v>
      </c>
      <c r="H335" s="67">
        <v>0</v>
      </c>
      <c r="I335" s="67">
        <v>0</v>
      </c>
      <c r="J335" s="67">
        <v>219210318.42999998</v>
      </c>
      <c r="K335" s="123">
        <v>0</v>
      </c>
      <c r="L335" s="67">
        <v>0</v>
      </c>
      <c r="M335" s="67">
        <v>0</v>
      </c>
      <c r="N335" s="67">
        <v>0</v>
      </c>
      <c r="O335" s="67">
        <v>0</v>
      </c>
      <c r="P335" s="67">
        <v>0</v>
      </c>
      <c r="Q335" s="123">
        <v>219210318.42999998</v>
      </c>
    </row>
    <row r="336" spans="1:19" ht="381.75" hidden="1" customHeight="1" x14ac:dyDescent="0.3">
      <c r="B336" s="116">
        <v>3719242</v>
      </c>
      <c r="C336" s="116">
        <v>9242</v>
      </c>
      <c r="D336" s="116" t="s">
        <v>278</v>
      </c>
      <c r="E336" s="75" t="s">
        <v>625</v>
      </c>
      <c r="F336" s="123">
        <v>96237119.120000005</v>
      </c>
      <c r="G336" s="67">
        <v>0</v>
      </c>
      <c r="H336" s="67">
        <v>0</v>
      </c>
      <c r="I336" s="67">
        <v>0</v>
      </c>
      <c r="J336" s="67">
        <v>96237119.120000005</v>
      </c>
      <c r="K336" s="123">
        <v>0</v>
      </c>
      <c r="L336" s="67">
        <v>0</v>
      </c>
      <c r="M336" s="67">
        <v>0</v>
      </c>
      <c r="N336" s="67">
        <v>0</v>
      </c>
      <c r="O336" s="67">
        <v>0</v>
      </c>
      <c r="P336" s="67">
        <v>0</v>
      </c>
      <c r="Q336" s="123">
        <v>96237119.120000005</v>
      </c>
    </row>
    <row r="337" spans="2:17" ht="224" hidden="1" x14ac:dyDescent="0.3">
      <c r="B337" s="116">
        <v>3719243</v>
      </c>
      <c r="C337" s="116">
        <v>9243</v>
      </c>
      <c r="D337" s="116" t="s">
        <v>278</v>
      </c>
      <c r="E337" s="75" t="s">
        <v>626</v>
      </c>
      <c r="F337" s="123">
        <v>19246263.120000001</v>
      </c>
      <c r="G337" s="67">
        <v>0</v>
      </c>
      <c r="H337" s="67">
        <v>0</v>
      </c>
      <c r="I337" s="67">
        <v>0</v>
      </c>
      <c r="J337" s="67">
        <v>19246263.120000001</v>
      </c>
      <c r="K337" s="123">
        <v>0</v>
      </c>
      <c r="L337" s="67">
        <v>0</v>
      </c>
      <c r="M337" s="67">
        <v>0</v>
      </c>
      <c r="N337" s="67">
        <v>0</v>
      </c>
      <c r="O337" s="67">
        <v>0</v>
      </c>
      <c r="P337" s="67">
        <v>0</v>
      </c>
      <c r="Q337" s="123">
        <v>19246263.120000001</v>
      </c>
    </row>
    <row r="338" spans="2:17" ht="109.5" hidden="1" customHeight="1" x14ac:dyDescent="0.3">
      <c r="B338" s="116">
        <v>3719245</v>
      </c>
      <c r="C338" s="116">
        <v>9245</v>
      </c>
      <c r="D338" s="116" t="s">
        <v>278</v>
      </c>
      <c r="E338" s="75" t="s">
        <v>683</v>
      </c>
      <c r="F338" s="123">
        <v>1173846.3999999999</v>
      </c>
      <c r="G338" s="230">
        <v>1173846.3999999999</v>
      </c>
      <c r="H338" s="230">
        <v>0</v>
      </c>
      <c r="I338" s="230">
        <v>0</v>
      </c>
      <c r="J338" s="230">
        <v>0</v>
      </c>
      <c r="K338" s="123">
        <v>0</v>
      </c>
      <c r="L338" s="67">
        <v>0</v>
      </c>
      <c r="M338" s="230">
        <v>0</v>
      </c>
      <c r="N338" s="230">
        <v>0</v>
      </c>
      <c r="O338" s="230">
        <v>0</v>
      </c>
      <c r="P338" s="230">
        <v>0</v>
      </c>
      <c r="Q338" s="123">
        <v>1173846.3999999999</v>
      </c>
    </row>
    <row r="339" spans="2:17" ht="139.5" hidden="1" customHeight="1" x14ac:dyDescent="0.3">
      <c r="B339" s="116">
        <v>3719270</v>
      </c>
      <c r="C339" s="116">
        <v>9270</v>
      </c>
      <c r="D339" s="116" t="s">
        <v>278</v>
      </c>
      <c r="E339" s="75" t="s">
        <v>682</v>
      </c>
      <c r="F339" s="123">
        <v>14019610</v>
      </c>
      <c r="G339" s="230">
        <v>0</v>
      </c>
      <c r="H339" s="230">
        <v>0</v>
      </c>
      <c r="I339" s="230">
        <v>0</v>
      </c>
      <c r="J339" s="230">
        <v>14019610</v>
      </c>
      <c r="K339" s="123">
        <v>0</v>
      </c>
      <c r="L339" s="67">
        <v>0</v>
      </c>
      <c r="M339" s="230">
        <v>0</v>
      </c>
      <c r="N339" s="230">
        <v>0</v>
      </c>
      <c r="O339" s="230">
        <v>0</v>
      </c>
      <c r="P339" s="230">
        <v>0</v>
      </c>
      <c r="Q339" s="123">
        <v>14019610</v>
      </c>
    </row>
    <row r="340" spans="2:17" ht="61.5" hidden="1" customHeight="1" x14ac:dyDescent="0.3">
      <c r="B340" s="68">
        <v>3719300</v>
      </c>
      <c r="C340" s="68">
        <v>9300</v>
      </c>
      <c r="D340" s="151" t="s">
        <v>278</v>
      </c>
      <c r="E340" s="128" t="s">
        <v>170</v>
      </c>
      <c r="F340" s="123">
        <v>196850092.84999999</v>
      </c>
      <c r="G340" s="67">
        <v>113337095.97</v>
      </c>
      <c r="H340" s="67">
        <v>0</v>
      </c>
      <c r="I340" s="67">
        <v>0</v>
      </c>
      <c r="J340" s="67">
        <v>83512996.879999995</v>
      </c>
      <c r="K340" s="123">
        <v>148232836.13</v>
      </c>
      <c r="L340" s="67">
        <v>0</v>
      </c>
      <c r="M340" s="67">
        <v>0</v>
      </c>
      <c r="N340" s="67">
        <v>0</v>
      </c>
      <c r="O340" s="67">
        <v>0</v>
      </c>
      <c r="P340" s="67">
        <v>148232836.13</v>
      </c>
      <c r="Q340" s="123">
        <v>345082928.98000002</v>
      </c>
    </row>
    <row r="341" spans="2:17" ht="47.25" hidden="1" customHeight="1" x14ac:dyDescent="0.3">
      <c r="B341" s="64">
        <v>3719310</v>
      </c>
      <c r="C341" s="64">
        <v>9310</v>
      </c>
      <c r="D341" s="63" t="s">
        <v>278</v>
      </c>
      <c r="E341" s="75" t="s">
        <v>171</v>
      </c>
      <c r="F341" s="123">
        <v>100460100</v>
      </c>
      <c r="G341" s="67">
        <v>100460100</v>
      </c>
      <c r="H341" s="67">
        <v>0</v>
      </c>
      <c r="I341" s="67">
        <v>0</v>
      </c>
      <c r="J341" s="67">
        <v>0</v>
      </c>
      <c r="K341" s="123">
        <v>0</v>
      </c>
      <c r="L341" s="123">
        <v>0</v>
      </c>
      <c r="M341" s="67">
        <v>0</v>
      </c>
      <c r="N341" s="67">
        <v>0</v>
      </c>
      <c r="O341" s="67">
        <v>0</v>
      </c>
      <c r="P341" s="67">
        <v>0</v>
      </c>
      <c r="Q341" s="123">
        <v>100460100</v>
      </c>
    </row>
    <row r="342" spans="2:17" ht="44.25" hidden="1" customHeight="1" x14ac:dyDescent="0.3">
      <c r="B342" s="64">
        <v>3719320</v>
      </c>
      <c r="C342" s="64">
        <v>9320</v>
      </c>
      <c r="D342" s="63" t="s">
        <v>278</v>
      </c>
      <c r="E342" s="75" t="s">
        <v>172</v>
      </c>
      <c r="F342" s="123">
        <v>0</v>
      </c>
      <c r="G342" s="67">
        <v>0</v>
      </c>
      <c r="H342" s="67">
        <v>0</v>
      </c>
      <c r="I342" s="67">
        <v>0</v>
      </c>
      <c r="J342" s="67">
        <v>0</v>
      </c>
      <c r="K342" s="123">
        <v>148232836.13</v>
      </c>
      <c r="L342" s="67">
        <v>0</v>
      </c>
      <c r="M342" s="67">
        <v>0</v>
      </c>
      <c r="N342" s="67">
        <v>0</v>
      </c>
      <c r="O342" s="67">
        <v>0</v>
      </c>
      <c r="P342" s="67">
        <v>148232836.13</v>
      </c>
      <c r="Q342" s="123">
        <v>148232836.13</v>
      </c>
    </row>
    <row r="343" spans="2:17" ht="29.25" hidden="1" customHeight="1" x14ac:dyDescent="0.3">
      <c r="B343" s="64">
        <v>3719330</v>
      </c>
      <c r="C343" s="64">
        <v>9330</v>
      </c>
      <c r="D343" s="63" t="s">
        <v>278</v>
      </c>
      <c r="E343" s="75" t="s">
        <v>173</v>
      </c>
      <c r="F343" s="123">
        <v>9962500</v>
      </c>
      <c r="G343" s="67">
        <v>9962500</v>
      </c>
      <c r="H343" s="67">
        <v>0</v>
      </c>
      <c r="I343" s="67">
        <v>0</v>
      </c>
      <c r="J343" s="67">
        <v>0</v>
      </c>
      <c r="K343" s="123">
        <v>0</v>
      </c>
      <c r="L343" s="123">
        <v>0</v>
      </c>
      <c r="M343" s="67">
        <v>0</v>
      </c>
      <c r="N343" s="67">
        <v>0</v>
      </c>
      <c r="O343" s="67">
        <v>0</v>
      </c>
      <c r="P343" s="67">
        <v>0</v>
      </c>
      <c r="Q343" s="123">
        <v>9962500</v>
      </c>
    </row>
    <row r="344" spans="2:17" ht="77.25" hidden="1" customHeight="1" x14ac:dyDescent="0.3">
      <c r="B344" s="116">
        <v>3719350</v>
      </c>
      <c r="C344" s="116">
        <v>9350</v>
      </c>
      <c r="D344" s="116" t="s">
        <v>278</v>
      </c>
      <c r="E344" s="75" t="s">
        <v>42</v>
      </c>
      <c r="F344" s="231">
        <v>83091700</v>
      </c>
      <c r="G344" s="232">
        <v>0</v>
      </c>
      <c r="H344" s="232">
        <v>0</v>
      </c>
      <c r="I344" s="232">
        <v>0</v>
      </c>
      <c r="J344" s="232">
        <v>83091700</v>
      </c>
      <c r="K344" s="231">
        <v>0</v>
      </c>
      <c r="L344" s="232">
        <v>0</v>
      </c>
      <c r="M344" s="232">
        <v>0</v>
      </c>
      <c r="N344" s="232">
        <v>0</v>
      </c>
      <c r="O344" s="232">
        <v>0</v>
      </c>
      <c r="P344" s="232">
        <v>0</v>
      </c>
      <c r="Q344" s="231">
        <v>83091700</v>
      </c>
    </row>
    <row r="345" spans="2:17" ht="29.25" hidden="1" customHeight="1" x14ac:dyDescent="0.3">
      <c r="B345" s="116">
        <v>3719380</v>
      </c>
      <c r="C345" s="116">
        <v>9380</v>
      </c>
      <c r="D345" s="116" t="s">
        <v>278</v>
      </c>
      <c r="E345" s="75" t="s">
        <v>533</v>
      </c>
      <c r="F345" s="231">
        <v>3335792.85</v>
      </c>
      <c r="G345" s="232">
        <v>2914495.97</v>
      </c>
      <c r="H345" s="232">
        <v>0</v>
      </c>
      <c r="I345" s="232">
        <v>0</v>
      </c>
      <c r="J345" s="232">
        <v>421296.88</v>
      </c>
      <c r="K345" s="232">
        <v>0</v>
      </c>
      <c r="L345" s="232">
        <v>0</v>
      </c>
      <c r="M345" s="232">
        <v>0</v>
      </c>
      <c r="N345" s="232">
        <v>0</v>
      </c>
      <c r="O345" s="232">
        <v>0</v>
      </c>
      <c r="P345" s="232">
        <v>0</v>
      </c>
      <c r="Q345" s="232">
        <v>3335792.85</v>
      </c>
    </row>
    <row r="346" spans="2:17" ht="29.25" hidden="1" customHeight="1" x14ac:dyDescent="0.3">
      <c r="B346" s="116">
        <v>3719315</v>
      </c>
      <c r="C346" s="116">
        <v>9315</v>
      </c>
      <c r="D346" s="116"/>
      <c r="E346" s="75" t="s">
        <v>643</v>
      </c>
      <c r="F346" s="67">
        <v>0</v>
      </c>
      <c r="G346" s="67">
        <v>0</v>
      </c>
      <c r="H346" s="67">
        <v>0</v>
      </c>
      <c r="I346" s="67">
        <v>0</v>
      </c>
      <c r="J346" s="67">
        <v>0</v>
      </c>
      <c r="K346" s="123">
        <v>0</v>
      </c>
      <c r="L346" s="67">
        <v>0</v>
      </c>
      <c r="M346" s="67">
        <v>0</v>
      </c>
      <c r="N346" s="67">
        <v>0</v>
      </c>
      <c r="O346" s="67">
        <v>0</v>
      </c>
      <c r="P346" s="67">
        <v>0</v>
      </c>
      <c r="Q346" s="123">
        <v>0</v>
      </c>
    </row>
    <row r="347" spans="2:17" ht="29.25" hidden="1" customHeight="1" x14ac:dyDescent="0.3">
      <c r="B347" s="116">
        <v>3719400</v>
      </c>
      <c r="C347" s="116">
        <v>9400</v>
      </c>
      <c r="D347" s="116"/>
      <c r="E347" s="75" t="s">
        <v>174</v>
      </c>
      <c r="F347" s="232">
        <v>0</v>
      </c>
      <c r="G347" s="232">
        <v>0</v>
      </c>
      <c r="H347" s="232">
        <v>0</v>
      </c>
      <c r="I347" s="232">
        <v>0</v>
      </c>
      <c r="J347" s="232">
        <v>0</v>
      </c>
      <c r="K347" s="232">
        <v>0</v>
      </c>
      <c r="L347" s="232">
        <v>0</v>
      </c>
      <c r="M347" s="232">
        <v>0</v>
      </c>
      <c r="N347" s="232">
        <v>0</v>
      </c>
      <c r="O347" s="232">
        <v>0</v>
      </c>
      <c r="P347" s="232">
        <v>0</v>
      </c>
      <c r="Q347" s="232">
        <v>0</v>
      </c>
    </row>
    <row r="348" spans="2:17" ht="29.25" hidden="1" customHeight="1" x14ac:dyDescent="0.3">
      <c r="B348" s="116">
        <v>3719430</v>
      </c>
      <c r="C348" s="116">
        <v>9430</v>
      </c>
      <c r="D348" s="116" t="s">
        <v>278</v>
      </c>
      <c r="E348" s="75" t="s">
        <v>477</v>
      </c>
      <c r="F348" s="232">
        <v>0</v>
      </c>
      <c r="G348" s="232">
        <v>0</v>
      </c>
      <c r="H348" s="232">
        <v>0</v>
      </c>
      <c r="I348" s="232">
        <v>0</v>
      </c>
      <c r="J348" s="232">
        <v>0</v>
      </c>
      <c r="K348" s="232">
        <v>0</v>
      </c>
      <c r="L348" s="232">
        <v>0</v>
      </c>
      <c r="M348" s="232">
        <v>0</v>
      </c>
      <c r="N348" s="232">
        <v>0</v>
      </c>
      <c r="O348" s="232">
        <v>0</v>
      </c>
      <c r="P348" s="232">
        <v>0</v>
      </c>
      <c r="Q348" s="232">
        <v>0</v>
      </c>
    </row>
    <row r="349" spans="2:17" ht="29.25" hidden="1" customHeight="1" x14ac:dyDescent="0.3">
      <c r="B349" s="116">
        <v>3719450</v>
      </c>
      <c r="C349" s="116">
        <v>9450</v>
      </c>
      <c r="D349" s="116" t="s">
        <v>278</v>
      </c>
      <c r="E349" s="75" t="s">
        <v>177</v>
      </c>
      <c r="F349" s="232">
        <v>0</v>
      </c>
      <c r="G349" s="232">
        <v>0</v>
      </c>
      <c r="H349" s="232">
        <v>0</v>
      </c>
      <c r="I349" s="232">
        <v>0</v>
      </c>
      <c r="J349" s="232">
        <v>0</v>
      </c>
      <c r="K349" s="232">
        <v>0</v>
      </c>
      <c r="L349" s="232">
        <v>0</v>
      </c>
      <c r="M349" s="232">
        <v>0</v>
      </c>
      <c r="N349" s="232">
        <v>0</v>
      </c>
      <c r="O349" s="232">
        <v>0</v>
      </c>
      <c r="P349" s="232">
        <v>0</v>
      </c>
      <c r="Q349" s="232">
        <v>0</v>
      </c>
    </row>
    <row r="350" spans="2:17" ht="29.25" hidden="1" customHeight="1" x14ac:dyDescent="0.3">
      <c r="B350" s="116">
        <v>3719460</v>
      </c>
      <c r="C350" s="116">
        <v>9460</v>
      </c>
      <c r="D350" s="116" t="s">
        <v>278</v>
      </c>
      <c r="E350" s="75" t="s">
        <v>178</v>
      </c>
      <c r="F350" s="232">
        <v>0</v>
      </c>
      <c r="G350" s="232">
        <v>0</v>
      </c>
      <c r="H350" s="232">
        <v>0</v>
      </c>
      <c r="I350" s="232">
        <v>0</v>
      </c>
      <c r="J350" s="232">
        <v>0</v>
      </c>
      <c r="K350" s="232">
        <v>0</v>
      </c>
      <c r="L350" s="232">
        <v>0</v>
      </c>
      <c r="M350" s="232">
        <v>0</v>
      </c>
      <c r="N350" s="232">
        <v>0</v>
      </c>
      <c r="O350" s="232">
        <v>0</v>
      </c>
      <c r="P350" s="232">
        <v>0</v>
      </c>
      <c r="Q350" s="232">
        <v>0</v>
      </c>
    </row>
    <row r="351" spans="2:17" ht="29.25" hidden="1" customHeight="1" x14ac:dyDescent="0.3">
      <c r="B351" s="116">
        <v>3719480</v>
      </c>
      <c r="C351" s="116">
        <v>9480</v>
      </c>
      <c r="D351" s="116" t="s">
        <v>278</v>
      </c>
      <c r="E351" s="75" t="s">
        <v>179</v>
      </c>
      <c r="F351" s="232">
        <v>0</v>
      </c>
      <c r="G351" s="232">
        <v>0</v>
      </c>
      <c r="H351" s="232">
        <v>0</v>
      </c>
      <c r="I351" s="232">
        <v>0</v>
      </c>
      <c r="J351" s="232">
        <v>0</v>
      </c>
      <c r="K351" s="232">
        <v>0</v>
      </c>
      <c r="L351" s="232">
        <v>0</v>
      </c>
      <c r="M351" s="232">
        <v>0</v>
      </c>
      <c r="N351" s="232">
        <v>0</v>
      </c>
      <c r="O351" s="232">
        <v>0</v>
      </c>
      <c r="P351" s="232">
        <v>0</v>
      </c>
      <c r="Q351" s="232">
        <v>0</v>
      </c>
    </row>
    <row r="352" spans="2:17" ht="29.25" hidden="1" customHeight="1" x14ac:dyDescent="0.3">
      <c r="B352" s="186">
        <v>3719518</v>
      </c>
      <c r="C352" s="186">
        <v>9518</v>
      </c>
      <c r="D352" s="186" t="s">
        <v>278</v>
      </c>
      <c r="E352" s="187" t="s">
        <v>615</v>
      </c>
      <c r="F352" s="123">
        <v>2515400</v>
      </c>
      <c r="G352" s="67">
        <v>2515400</v>
      </c>
      <c r="H352" s="67">
        <v>0</v>
      </c>
      <c r="I352" s="67">
        <v>0</v>
      </c>
      <c r="J352" s="67">
        <v>0</v>
      </c>
      <c r="K352" s="67">
        <v>0</v>
      </c>
      <c r="L352" s="67">
        <v>0</v>
      </c>
      <c r="M352" s="67">
        <v>0</v>
      </c>
      <c r="N352" s="67">
        <v>0</v>
      </c>
      <c r="O352" s="67">
        <v>0</v>
      </c>
      <c r="P352" s="67">
        <v>0</v>
      </c>
      <c r="Q352" s="123">
        <v>2515400</v>
      </c>
    </row>
    <row r="353" spans="2:17" ht="29.25" hidden="1" customHeight="1" x14ac:dyDescent="0.3">
      <c r="B353" s="188">
        <v>3719500</v>
      </c>
      <c r="C353" s="188">
        <v>9500</v>
      </c>
      <c r="D353" s="151" t="s">
        <v>278</v>
      </c>
      <c r="E353" s="68" t="s">
        <v>180</v>
      </c>
      <c r="F353" s="123">
        <v>0</v>
      </c>
      <c r="G353" s="124">
        <v>0</v>
      </c>
      <c r="H353" s="124">
        <v>0</v>
      </c>
      <c r="I353" s="124">
        <v>0</v>
      </c>
      <c r="J353" s="124">
        <v>0</v>
      </c>
      <c r="K353" s="123">
        <v>0</v>
      </c>
      <c r="L353" s="124">
        <v>0</v>
      </c>
      <c r="M353" s="124">
        <v>0</v>
      </c>
      <c r="N353" s="124">
        <v>0</v>
      </c>
      <c r="O353" s="124">
        <v>0</v>
      </c>
      <c r="P353" s="124">
        <v>0</v>
      </c>
      <c r="Q353" s="123">
        <v>0</v>
      </c>
    </row>
    <row r="354" spans="2:17" ht="29.25" hidden="1" customHeight="1" x14ac:dyDescent="0.3">
      <c r="B354" s="64">
        <v>3719510</v>
      </c>
      <c r="C354" s="64">
        <v>9510</v>
      </c>
      <c r="D354" s="64" t="s">
        <v>278</v>
      </c>
      <c r="E354" s="64" t="s">
        <v>181</v>
      </c>
      <c r="F354" s="222">
        <v>0</v>
      </c>
      <c r="G354" s="218">
        <v>0</v>
      </c>
      <c r="H354" s="218">
        <v>0</v>
      </c>
      <c r="I354" s="218">
        <v>0</v>
      </c>
      <c r="J354" s="218">
        <v>0</v>
      </c>
      <c r="K354" s="222">
        <v>0</v>
      </c>
      <c r="L354" s="222">
        <v>0</v>
      </c>
      <c r="M354" s="218">
        <v>0</v>
      </c>
      <c r="N354" s="218">
        <v>0</v>
      </c>
      <c r="O354" s="218">
        <v>0</v>
      </c>
      <c r="P354" s="218">
        <v>0</v>
      </c>
      <c r="Q354" s="222">
        <v>0</v>
      </c>
    </row>
    <row r="355" spans="2:17" ht="29.25" hidden="1" customHeight="1" x14ac:dyDescent="0.3">
      <c r="B355" s="64">
        <v>3719540</v>
      </c>
      <c r="C355" s="64">
        <v>9540</v>
      </c>
      <c r="D355" s="64" t="s">
        <v>278</v>
      </c>
      <c r="E355" s="64" t="s">
        <v>43</v>
      </c>
      <c r="F355" s="222">
        <v>0</v>
      </c>
      <c r="G355" s="218">
        <v>0</v>
      </c>
      <c r="H355" s="218">
        <v>0</v>
      </c>
      <c r="I355" s="218">
        <v>0</v>
      </c>
      <c r="J355" s="218">
        <v>0</v>
      </c>
      <c r="K355" s="222">
        <v>0</v>
      </c>
      <c r="L355" s="222">
        <v>0</v>
      </c>
      <c r="M355" s="218">
        <v>0</v>
      </c>
      <c r="N355" s="218">
        <v>0</v>
      </c>
      <c r="O355" s="218">
        <v>0</v>
      </c>
      <c r="P355" s="218">
        <v>0</v>
      </c>
      <c r="Q355" s="222">
        <v>0</v>
      </c>
    </row>
    <row r="356" spans="2:17" ht="29.25" hidden="1" customHeight="1" x14ac:dyDescent="0.3">
      <c r="B356" s="64">
        <v>3719620</v>
      </c>
      <c r="C356" s="64">
        <v>9620</v>
      </c>
      <c r="D356" s="64" t="s">
        <v>278</v>
      </c>
      <c r="E356" s="64" t="s">
        <v>182</v>
      </c>
      <c r="F356" s="222">
        <v>0</v>
      </c>
      <c r="G356" s="218">
        <v>0</v>
      </c>
      <c r="H356" s="218">
        <v>0</v>
      </c>
      <c r="I356" s="218">
        <v>0</v>
      </c>
      <c r="J356" s="218">
        <v>0</v>
      </c>
      <c r="K356" s="222">
        <v>0</v>
      </c>
      <c r="L356" s="222">
        <v>0</v>
      </c>
      <c r="M356" s="218">
        <v>0</v>
      </c>
      <c r="N356" s="218">
        <v>0</v>
      </c>
      <c r="O356" s="218">
        <v>0</v>
      </c>
      <c r="P356" s="218">
        <v>0</v>
      </c>
      <c r="Q356" s="222">
        <v>0</v>
      </c>
    </row>
    <row r="357" spans="2:17" ht="29.25" hidden="1" customHeight="1" x14ac:dyDescent="0.3">
      <c r="B357" s="291" t="s">
        <v>44</v>
      </c>
      <c r="C357" s="291"/>
      <c r="D357" s="291"/>
      <c r="E357" s="291"/>
      <c r="F357" s="222">
        <v>0</v>
      </c>
      <c r="G357" s="218">
        <v>0</v>
      </c>
      <c r="H357" s="218">
        <v>0</v>
      </c>
      <c r="I357" s="218">
        <v>0</v>
      </c>
      <c r="J357" s="218">
        <v>0</v>
      </c>
      <c r="K357" s="222">
        <v>0</v>
      </c>
      <c r="L357" s="222">
        <v>0</v>
      </c>
      <c r="M357" s="218">
        <v>0</v>
      </c>
      <c r="N357" s="218">
        <v>0</v>
      </c>
      <c r="O357" s="218">
        <v>0</v>
      </c>
      <c r="P357" s="218">
        <v>0</v>
      </c>
      <c r="Q357" s="222">
        <v>0</v>
      </c>
    </row>
    <row r="358" spans="2:17" ht="29.25" hidden="1" customHeight="1" x14ac:dyDescent="0.3">
      <c r="B358" s="291" t="s">
        <v>45</v>
      </c>
      <c r="C358" s="291"/>
      <c r="D358" s="291"/>
      <c r="E358" s="291"/>
      <c r="F358" s="222">
        <v>0</v>
      </c>
      <c r="G358" s="218">
        <v>0</v>
      </c>
      <c r="H358" s="218">
        <v>0</v>
      </c>
      <c r="I358" s="218">
        <v>0</v>
      </c>
      <c r="J358" s="218">
        <v>0</v>
      </c>
      <c r="K358" s="222">
        <v>0</v>
      </c>
      <c r="L358" s="222">
        <v>0</v>
      </c>
      <c r="M358" s="218">
        <v>0</v>
      </c>
      <c r="N358" s="218">
        <v>0</v>
      </c>
      <c r="O358" s="218">
        <v>0</v>
      </c>
      <c r="P358" s="218">
        <v>0</v>
      </c>
      <c r="Q358" s="222">
        <v>0</v>
      </c>
    </row>
    <row r="359" spans="2:17" ht="45" hidden="1" customHeight="1" x14ac:dyDescent="0.3">
      <c r="B359" s="68">
        <v>3719800</v>
      </c>
      <c r="C359" s="68">
        <v>9800</v>
      </c>
      <c r="D359" s="151" t="s">
        <v>278</v>
      </c>
      <c r="E359" s="100" t="s">
        <v>46</v>
      </c>
      <c r="F359" s="123">
        <v>18555700</v>
      </c>
      <c r="G359" s="67">
        <v>18555700</v>
      </c>
      <c r="H359" s="67">
        <v>0</v>
      </c>
      <c r="I359" s="67">
        <v>0</v>
      </c>
      <c r="J359" s="67">
        <v>0</v>
      </c>
      <c r="K359" s="123">
        <v>23839920</v>
      </c>
      <c r="L359" s="67">
        <v>23839920</v>
      </c>
      <c r="M359" s="67">
        <v>0</v>
      </c>
      <c r="N359" s="67">
        <v>0</v>
      </c>
      <c r="O359" s="67">
        <v>0</v>
      </c>
      <c r="P359" s="67">
        <v>23839920</v>
      </c>
      <c r="Q359" s="123">
        <v>42395620</v>
      </c>
    </row>
    <row r="360" spans="2:17" ht="29.25" hidden="1" customHeight="1" x14ac:dyDescent="0.3">
      <c r="B360" s="64">
        <v>3719800</v>
      </c>
      <c r="C360" s="64">
        <v>9800</v>
      </c>
      <c r="D360" s="63" t="s">
        <v>278</v>
      </c>
      <c r="E360" s="65" t="s">
        <v>99</v>
      </c>
      <c r="F360" s="123">
        <v>0</v>
      </c>
      <c r="G360" s="67">
        <v>0</v>
      </c>
      <c r="H360" s="67">
        <v>0</v>
      </c>
      <c r="I360" s="67">
        <v>0</v>
      </c>
      <c r="J360" s="67">
        <v>0</v>
      </c>
      <c r="K360" s="123">
        <v>0</v>
      </c>
      <c r="L360" s="123">
        <v>0</v>
      </c>
      <c r="M360" s="67">
        <v>0</v>
      </c>
      <c r="N360" s="67">
        <v>0</v>
      </c>
      <c r="O360" s="67">
        <v>0</v>
      </c>
      <c r="P360" s="67">
        <v>0</v>
      </c>
      <c r="Q360" s="123">
        <v>0</v>
      </c>
    </row>
    <row r="361" spans="2:17" ht="29.25" hidden="1" customHeight="1" x14ac:dyDescent="0.3">
      <c r="B361" s="294" t="s">
        <v>606</v>
      </c>
      <c r="C361" s="295"/>
      <c r="D361" s="295"/>
      <c r="E361" s="296"/>
      <c r="F361" s="123">
        <v>0</v>
      </c>
      <c r="G361" s="67">
        <v>0</v>
      </c>
      <c r="H361" s="67">
        <v>0</v>
      </c>
      <c r="I361" s="67">
        <v>0</v>
      </c>
      <c r="J361" s="67">
        <v>0</v>
      </c>
      <c r="K361" s="123">
        <v>0</v>
      </c>
      <c r="L361" s="123">
        <v>0</v>
      </c>
      <c r="M361" s="67">
        <v>0</v>
      </c>
      <c r="N361" s="67">
        <v>0</v>
      </c>
      <c r="O361" s="67">
        <v>0</v>
      </c>
      <c r="P361" s="67">
        <v>0</v>
      </c>
      <c r="Q361" s="123">
        <v>0</v>
      </c>
    </row>
    <row r="362" spans="2:17" ht="29.25" hidden="1" customHeight="1" x14ac:dyDescent="0.3">
      <c r="B362" s="294" t="s">
        <v>100</v>
      </c>
      <c r="C362" s="295"/>
      <c r="D362" s="295"/>
      <c r="E362" s="296"/>
      <c r="F362" s="123">
        <v>0</v>
      </c>
      <c r="G362" s="67">
        <v>0</v>
      </c>
      <c r="H362" s="67">
        <v>0</v>
      </c>
      <c r="I362" s="67">
        <v>0</v>
      </c>
      <c r="J362" s="67">
        <v>0</v>
      </c>
      <c r="K362" s="123">
        <v>0</v>
      </c>
      <c r="L362" s="123">
        <v>0</v>
      </c>
      <c r="M362" s="67">
        <v>0</v>
      </c>
      <c r="N362" s="67">
        <v>0</v>
      </c>
      <c r="O362" s="67">
        <v>0</v>
      </c>
      <c r="P362" s="67">
        <v>0</v>
      </c>
      <c r="Q362" s="123">
        <v>0</v>
      </c>
    </row>
    <row r="363" spans="2:17" ht="29.25" hidden="1" customHeight="1" x14ac:dyDescent="0.3">
      <c r="B363" s="294" t="s">
        <v>275</v>
      </c>
      <c r="C363" s="295"/>
      <c r="D363" s="295"/>
      <c r="E363" s="296"/>
      <c r="F363" s="123">
        <v>0</v>
      </c>
      <c r="G363" s="118">
        <v>0</v>
      </c>
      <c r="H363" s="118">
        <v>0</v>
      </c>
      <c r="I363" s="118">
        <v>0</v>
      </c>
      <c r="J363" s="118">
        <v>0</v>
      </c>
      <c r="K363" s="123">
        <v>0</v>
      </c>
      <c r="L363" s="123">
        <v>0</v>
      </c>
      <c r="M363" s="118">
        <v>0</v>
      </c>
      <c r="N363" s="118">
        <v>0</v>
      </c>
      <c r="O363" s="118">
        <v>0</v>
      </c>
      <c r="P363" s="118">
        <v>0</v>
      </c>
      <c r="Q363" s="123">
        <v>0</v>
      </c>
    </row>
    <row r="364" spans="2:17" ht="29.25" hidden="1" customHeight="1" x14ac:dyDescent="0.3">
      <c r="B364" s="294" t="s">
        <v>636</v>
      </c>
      <c r="C364" s="295"/>
      <c r="D364" s="295"/>
      <c r="E364" s="296"/>
      <c r="F364" s="123">
        <v>0</v>
      </c>
      <c r="G364" s="118">
        <v>0</v>
      </c>
      <c r="H364" s="118">
        <v>0</v>
      </c>
      <c r="I364" s="118">
        <v>0</v>
      </c>
      <c r="J364" s="118">
        <v>0</v>
      </c>
      <c r="K364" s="123">
        <v>0</v>
      </c>
      <c r="L364" s="123">
        <v>0</v>
      </c>
      <c r="M364" s="118">
        <v>0</v>
      </c>
      <c r="N364" s="118">
        <v>0</v>
      </c>
      <c r="O364" s="118">
        <v>0</v>
      </c>
      <c r="P364" s="118">
        <v>0</v>
      </c>
      <c r="Q364" s="123">
        <v>0</v>
      </c>
    </row>
    <row r="365" spans="2:17" ht="29.25" hidden="1" customHeight="1" x14ac:dyDescent="0.3">
      <c r="B365" s="294" t="s">
        <v>101</v>
      </c>
      <c r="C365" s="295"/>
      <c r="D365" s="295"/>
      <c r="E365" s="296"/>
      <c r="F365" s="123">
        <v>0</v>
      </c>
      <c r="G365" s="118">
        <v>0</v>
      </c>
      <c r="H365" s="118">
        <v>0</v>
      </c>
      <c r="I365" s="118">
        <v>0</v>
      </c>
      <c r="J365" s="118">
        <v>0</v>
      </c>
      <c r="K365" s="123">
        <v>0</v>
      </c>
      <c r="L365" s="123">
        <v>0</v>
      </c>
      <c r="M365" s="118">
        <v>0</v>
      </c>
      <c r="N365" s="118">
        <v>0</v>
      </c>
      <c r="O365" s="118">
        <v>0</v>
      </c>
      <c r="P365" s="118">
        <v>0</v>
      </c>
      <c r="Q365" s="123">
        <v>0</v>
      </c>
    </row>
    <row r="366" spans="2:17" ht="29.25" hidden="1" customHeight="1" x14ac:dyDescent="0.3">
      <c r="B366" s="294" t="s">
        <v>277</v>
      </c>
      <c r="C366" s="295"/>
      <c r="D366" s="295"/>
      <c r="E366" s="296"/>
      <c r="F366" s="123">
        <v>0</v>
      </c>
      <c r="G366" s="118">
        <v>0</v>
      </c>
      <c r="H366" s="118">
        <v>0</v>
      </c>
      <c r="I366" s="118">
        <v>0</v>
      </c>
      <c r="J366" s="118">
        <v>0</v>
      </c>
      <c r="K366" s="123">
        <v>0</v>
      </c>
      <c r="L366" s="123">
        <v>0</v>
      </c>
      <c r="M366" s="118">
        <v>0</v>
      </c>
      <c r="N366" s="118">
        <v>0</v>
      </c>
      <c r="O366" s="118">
        <v>0</v>
      </c>
      <c r="P366" s="118">
        <v>0</v>
      </c>
      <c r="Q366" s="123">
        <v>0</v>
      </c>
    </row>
    <row r="367" spans="2:17" ht="29.25" hidden="1" customHeight="1" x14ac:dyDescent="0.3">
      <c r="B367" s="64">
        <v>3719800</v>
      </c>
      <c r="C367" s="64">
        <v>9800</v>
      </c>
      <c r="D367" s="64" t="s">
        <v>278</v>
      </c>
      <c r="E367" s="64" t="s">
        <v>276</v>
      </c>
      <c r="F367" s="222">
        <v>0</v>
      </c>
      <c r="G367" s="218">
        <v>0</v>
      </c>
      <c r="H367" s="218">
        <v>0</v>
      </c>
      <c r="I367" s="218">
        <v>0</v>
      </c>
      <c r="J367" s="218">
        <v>0</v>
      </c>
      <c r="K367" s="222">
        <v>0</v>
      </c>
      <c r="L367" s="222">
        <v>0</v>
      </c>
      <c r="M367" s="218">
        <v>0</v>
      </c>
      <c r="N367" s="218">
        <v>0</v>
      </c>
      <c r="O367" s="218">
        <v>0</v>
      </c>
      <c r="P367" s="218">
        <v>0</v>
      </c>
      <c r="Q367" s="222">
        <v>0</v>
      </c>
    </row>
    <row r="368" spans="2:17" ht="45" hidden="1" customHeight="1" x14ac:dyDescent="0.3">
      <c r="B368" s="64">
        <v>3719800</v>
      </c>
      <c r="C368" s="64">
        <v>9800</v>
      </c>
      <c r="D368" s="64" t="s">
        <v>278</v>
      </c>
      <c r="E368" s="110" t="s">
        <v>176</v>
      </c>
      <c r="F368" s="222">
        <v>18555700</v>
      </c>
      <c r="G368" s="218">
        <v>18555700</v>
      </c>
      <c r="H368" s="218">
        <v>0</v>
      </c>
      <c r="I368" s="218">
        <v>0</v>
      </c>
      <c r="J368" s="218">
        <v>0</v>
      </c>
      <c r="K368" s="222">
        <v>22534920</v>
      </c>
      <c r="L368" s="218">
        <v>22534920</v>
      </c>
      <c r="M368" s="218">
        <v>0</v>
      </c>
      <c r="N368" s="218">
        <v>0</v>
      </c>
      <c r="O368" s="218">
        <v>0</v>
      </c>
      <c r="P368" s="218">
        <v>22534920</v>
      </c>
      <c r="Q368" s="220">
        <v>41090620</v>
      </c>
    </row>
    <row r="369" spans="2:17" ht="29.25" hidden="1" customHeight="1" x14ac:dyDescent="0.3">
      <c r="B369" s="291" t="s">
        <v>658</v>
      </c>
      <c r="C369" s="291"/>
      <c r="D369" s="291"/>
      <c r="E369" s="291"/>
      <c r="F369" s="230">
        <v>0</v>
      </c>
      <c r="G369" s="230">
        <v>0</v>
      </c>
      <c r="H369" s="230">
        <v>0</v>
      </c>
      <c r="I369" s="230">
        <v>0</v>
      </c>
      <c r="J369" s="230">
        <v>0</v>
      </c>
      <c r="K369" s="230">
        <v>1500000</v>
      </c>
      <c r="L369" s="230">
        <v>1500000</v>
      </c>
      <c r="M369" s="230">
        <v>0</v>
      </c>
      <c r="N369" s="230">
        <v>0</v>
      </c>
      <c r="O369" s="230">
        <v>0</v>
      </c>
      <c r="P369" s="230">
        <v>1500000</v>
      </c>
      <c r="Q369" s="124">
        <v>1500000</v>
      </c>
    </row>
    <row r="370" spans="2:17" ht="29.25" hidden="1" customHeight="1" x14ac:dyDescent="0.3">
      <c r="B370" s="291" t="s">
        <v>659</v>
      </c>
      <c r="C370" s="291"/>
      <c r="D370" s="291"/>
      <c r="E370" s="291"/>
      <c r="F370" s="230">
        <v>0</v>
      </c>
      <c r="G370" s="230">
        <v>0</v>
      </c>
      <c r="H370" s="230">
        <v>0</v>
      </c>
      <c r="I370" s="230">
        <v>0</v>
      </c>
      <c r="J370" s="230">
        <v>0</v>
      </c>
      <c r="K370" s="230">
        <v>5000000</v>
      </c>
      <c r="L370" s="230">
        <v>5000000</v>
      </c>
      <c r="M370" s="230">
        <v>0</v>
      </c>
      <c r="N370" s="230">
        <v>0</v>
      </c>
      <c r="O370" s="230">
        <v>0</v>
      </c>
      <c r="P370" s="230">
        <v>5000000</v>
      </c>
      <c r="Q370" s="124">
        <v>5000000</v>
      </c>
    </row>
    <row r="371" spans="2:17" ht="29.25" hidden="1" customHeight="1" x14ac:dyDescent="0.3">
      <c r="B371" s="291" t="s">
        <v>48</v>
      </c>
      <c r="C371" s="291"/>
      <c r="D371" s="291"/>
      <c r="E371" s="291"/>
      <c r="F371" s="230">
        <v>910000</v>
      </c>
      <c r="G371" s="230">
        <v>910000</v>
      </c>
      <c r="H371" s="230">
        <v>0</v>
      </c>
      <c r="I371" s="230">
        <v>0</v>
      </c>
      <c r="J371" s="230">
        <v>0</v>
      </c>
      <c r="K371" s="230">
        <v>0</v>
      </c>
      <c r="L371" s="230">
        <v>0</v>
      </c>
      <c r="M371" s="230">
        <v>0</v>
      </c>
      <c r="N371" s="230">
        <v>0</v>
      </c>
      <c r="O371" s="230">
        <v>0</v>
      </c>
      <c r="P371" s="230">
        <v>0</v>
      </c>
      <c r="Q371" s="124">
        <v>910000</v>
      </c>
    </row>
    <row r="372" spans="2:17" ht="29.25" hidden="1" customHeight="1" x14ac:dyDescent="0.3">
      <c r="B372" s="291" t="s">
        <v>49</v>
      </c>
      <c r="C372" s="291"/>
      <c r="D372" s="291"/>
      <c r="E372" s="291"/>
      <c r="F372" s="230">
        <v>2950000</v>
      </c>
      <c r="G372" s="230">
        <v>2950000</v>
      </c>
      <c r="H372" s="230">
        <v>0</v>
      </c>
      <c r="I372" s="230">
        <v>0</v>
      </c>
      <c r="J372" s="230">
        <v>0</v>
      </c>
      <c r="K372" s="230">
        <v>0</v>
      </c>
      <c r="L372" s="230">
        <v>0</v>
      </c>
      <c r="M372" s="230">
        <v>0</v>
      </c>
      <c r="N372" s="230">
        <v>0</v>
      </c>
      <c r="O372" s="230">
        <v>0</v>
      </c>
      <c r="P372" s="230">
        <v>0</v>
      </c>
      <c r="Q372" s="124">
        <v>2950000</v>
      </c>
    </row>
    <row r="373" spans="2:17" ht="29.25" hidden="1" customHeight="1" x14ac:dyDescent="0.3">
      <c r="B373" s="291" t="s">
        <v>620</v>
      </c>
      <c r="C373" s="291"/>
      <c r="D373" s="291"/>
      <c r="E373" s="291"/>
      <c r="F373" s="230">
        <v>0</v>
      </c>
      <c r="G373" s="230">
        <v>0</v>
      </c>
      <c r="H373" s="230">
        <v>0</v>
      </c>
      <c r="I373" s="230">
        <v>0</v>
      </c>
      <c r="J373" s="230">
        <v>0</v>
      </c>
      <c r="K373" s="230">
        <v>0</v>
      </c>
      <c r="L373" s="230">
        <v>0</v>
      </c>
      <c r="M373" s="230">
        <v>0</v>
      </c>
      <c r="N373" s="230">
        <v>0</v>
      </c>
      <c r="O373" s="230">
        <v>0</v>
      </c>
      <c r="P373" s="230">
        <v>0</v>
      </c>
      <c r="Q373" s="124">
        <v>0</v>
      </c>
    </row>
    <row r="374" spans="2:17" ht="29.25" hidden="1" customHeight="1" x14ac:dyDescent="0.3">
      <c r="B374" s="291" t="s">
        <v>647</v>
      </c>
      <c r="C374" s="291"/>
      <c r="D374" s="291"/>
      <c r="E374" s="291"/>
      <c r="F374" s="230">
        <v>700000</v>
      </c>
      <c r="G374" s="230">
        <v>700000</v>
      </c>
      <c r="H374" s="230">
        <v>0</v>
      </c>
      <c r="I374" s="230">
        <v>0</v>
      </c>
      <c r="J374" s="230">
        <v>0</v>
      </c>
      <c r="K374" s="230">
        <v>1800000</v>
      </c>
      <c r="L374" s="230">
        <v>1800000</v>
      </c>
      <c r="M374" s="230">
        <v>0</v>
      </c>
      <c r="N374" s="230">
        <v>0</v>
      </c>
      <c r="O374" s="230">
        <v>0</v>
      </c>
      <c r="P374" s="230">
        <v>1800000</v>
      </c>
      <c r="Q374" s="124">
        <v>2500000</v>
      </c>
    </row>
    <row r="375" spans="2:17" ht="29.25" hidden="1" customHeight="1" x14ac:dyDescent="0.3">
      <c r="B375" s="291" t="s">
        <v>635</v>
      </c>
      <c r="C375" s="291"/>
      <c r="D375" s="291"/>
      <c r="E375" s="291"/>
      <c r="F375" s="230">
        <v>0</v>
      </c>
      <c r="G375" s="230">
        <v>0</v>
      </c>
      <c r="H375" s="230">
        <v>0</v>
      </c>
      <c r="I375" s="230">
        <v>0</v>
      </c>
      <c r="J375" s="230">
        <v>0</v>
      </c>
      <c r="K375" s="230">
        <v>0</v>
      </c>
      <c r="L375" s="230">
        <v>0</v>
      </c>
      <c r="M375" s="230">
        <v>0</v>
      </c>
      <c r="N375" s="230">
        <v>0</v>
      </c>
      <c r="O375" s="230">
        <v>0</v>
      </c>
      <c r="P375" s="230">
        <v>0</v>
      </c>
      <c r="Q375" s="124">
        <v>0</v>
      </c>
    </row>
    <row r="376" spans="2:17" ht="29.25" hidden="1" customHeight="1" x14ac:dyDescent="0.3">
      <c r="B376" s="291" t="s">
        <v>312</v>
      </c>
      <c r="C376" s="291"/>
      <c r="D376" s="291"/>
      <c r="E376" s="291"/>
      <c r="F376" s="230">
        <v>0</v>
      </c>
      <c r="G376" s="230">
        <v>0</v>
      </c>
      <c r="H376" s="230">
        <v>0</v>
      </c>
      <c r="I376" s="230">
        <v>0</v>
      </c>
      <c r="J376" s="230">
        <v>0</v>
      </c>
      <c r="K376" s="230">
        <v>0</v>
      </c>
      <c r="L376" s="230">
        <v>0</v>
      </c>
      <c r="M376" s="230">
        <v>0</v>
      </c>
      <c r="N376" s="230">
        <v>0</v>
      </c>
      <c r="O376" s="230">
        <v>0</v>
      </c>
      <c r="P376" s="230">
        <v>0</v>
      </c>
      <c r="Q376" s="124">
        <v>0</v>
      </c>
    </row>
    <row r="377" spans="2:17" ht="29.25" hidden="1" customHeight="1" x14ac:dyDescent="0.3">
      <c r="B377" s="291" t="s">
        <v>53</v>
      </c>
      <c r="C377" s="291"/>
      <c r="D377" s="291"/>
      <c r="E377" s="291"/>
      <c r="F377" s="230">
        <v>0</v>
      </c>
      <c r="G377" s="230">
        <v>0</v>
      </c>
      <c r="H377" s="230">
        <v>0</v>
      </c>
      <c r="I377" s="230">
        <v>0</v>
      </c>
      <c r="J377" s="230">
        <v>0</v>
      </c>
      <c r="K377" s="230">
        <v>0</v>
      </c>
      <c r="L377" s="230">
        <v>0</v>
      </c>
      <c r="M377" s="230">
        <v>0</v>
      </c>
      <c r="N377" s="230">
        <v>0</v>
      </c>
      <c r="O377" s="230">
        <v>0</v>
      </c>
      <c r="P377" s="230">
        <v>0</v>
      </c>
      <c r="Q377" s="124">
        <v>0</v>
      </c>
    </row>
    <row r="378" spans="2:17" ht="29.25" hidden="1" customHeight="1" x14ac:dyDescent="0.3">
      <c r="B378" s="294" t="s">
        <v>617</v>
      </c>
      <c r="C378" s="295"/>
      <c r="D378" s="295"/>
      <c r="E378" s="296"/>
      <c r="F378" s="230">
        <v>3595700</v>
      </c>
      <c r="G378" s="230">
        <v>3595700</v>
      </c>
      <c r="H378" s="230">
        <v>0</v>
      </c>
      <c r="I378" s="230">
        <v>0</v>
      </c>
      <c r="J378" s="230">
        <v>0</v>
      </c>
      <c r="K378" s="230">
        <v>6404300</v>
      </c>
      <c r="L378" s="230">
        <v>6404300</v>
      </c>
      <c r="M378" s="230">
        <v>0</v>
      </c>
      <c r="N378" s="230">
        <v>0</v>
      </c>
      <c r="O378" s="230">
        <v>0</v>
      </c>
      <c r="P378" s="230">
        <v>6404300</v>
      </c>
      <c r="Q378" s="124">
        <v>10000000</v>
      </c>
    </row>
    <row r="379" spans="2:17" ht="29.25" hidden="1" customHeight="1" x14ac:dyDescent="0.3">
      <c r="B379" s="291" t="s">
        <v>54</v>
      </c>
      <c r="C379" s="291"/>
      <c r="D379" s="291"/>
      <c r="E379" s="291"/>
      <c r="F379" s="230">
        <v>0</v>
      </c>
      <c r="G379" s="230">
        <v>0</v>
      </c>
      <c r="H379" s="230">
        <v>0</v>
      </c>
      <c r="I379" s="230">
        <v>0</v>
      </c>
      <c r="J379" s="230">
        <v>0</v>
      </c>
      <c r="K379" s="230">
        <v>0</v>
      </c>
      <c r="L379" s="230">
        <v>0</v>
      </c>
      <c r="M379" s="230">
        <v>0</v>
      </c>
      <c r="N379" s="230">
        <v>0</v>
      </c>
      <c r="O379" s="230">
        <v>0</v>
      </c>
      <c r="P379" s="230">
        <v>0</v>
      </c>
      <c r="Q379" s="124">
        <v>0</v>
      </c>
    </row>
    <row r="380" spans="2:17" ht="29.25" hidden="1" customHeight="1" x14ac:dyDescent="0.3">
      <c r="B380" s="291" t="s">
        <v>55</v>
      </c>
      <c r="C380" s="291"/>
      <c r="D380" s="291"/>
      <c r="E380" s="291"/>
      <c r="F380" s="230">
        <v>0</v>
      </c>
      <c r="G380" s="230">
        <v>0</v>
      </c>
      <c r="H380" s="230">
        <v>0</v>
      </c>
      <c r="I380" s="230">
        <v>0</v>
      </c>
      <c r="J380" s="230">
        <v>0</v>
      </c>
      <c r="K380" s="230">
        <v>0</v>
      </c>
      <c r="L380" s="230">
        <v>0</v>
      </c>
      <c r="M380" s="230">
        <v>0</v>
      </c>
      <c r="N380" s="230">
        <v>0</v>
      </c>
      <c r="O380" s="230">
        <v>0</v>
      </c>
      <c r="P380" s="230">
        <v>0</v>
      </c>
      <c r="Q380" s="124">
        <v>0</v>
      </c>
    </row>
    <row r="381" spans="2:17" ht="29.25" hidden="1" customHeight="1" x14ac:dyDescent="0.3">
      <c r="B381" s="291" t="s">
        <v>672</v>
      </c>
      <c r="C381" s="291"/>
      <c r="D381" s="291"/>
      <c r="E381" s="291"/>
      <c r="F381" s="230">
        <v>0</v>
      </c>
      <c r="G381" s="230">
        <v>0</v>
      </c>
      <c r="H381" s="230">
        <v>0</v>
      </c>
      <c r="I381" s="230">
        <v>0</v>
      </c>
      <c r="J381" s="230">
        <v>0</v>
      </c>
      <c r="K381" s="230">
        <v>230000</v>
      </c>
      <c r="L381" s="230">
        <v>230000</v>
      </c>
      <c r="M381" s="230">
        <v>0</v>
      </c>
      <c r="N381" s="230">
        <v>0</v>
      </c>
      <c r="O381" s="230">
        <v>0</v>
      </c>
      <c r="P381" s="230">
        <v>230000</v>
      </c>
      <c r="Q381" s="124">
        <v>230000</v>
      </c>
    </row>
    <row r="382" spans="2:17" ht="29.25" hidden="1" customHeight="1" x14ac:dyDescent="0.3">
      <c r="B382" s="291" t="s">
        <v>57</v>
      </c>
      <c r="C382" s="291"/>
      <c r="D382" s="291"/>
      <c r="E382" s="291"/>
      <c r="F382" s="230">
        <v>0</v>
      </c>
      <c r="G382" s="230">
        <v>0</v>
      </c>
      <c r="H382" s="230">
        <v>0</v>
      </c>
      <c r="I382" s="230">
        <v>0</v>
      </c>
      <c r="J382" s="230">
        <v>0</v>
      </c>
      <c r="K382" s="230">
        <v>0</v>
      </c>
      <c r="L382" s="230">
        <v>0</v>
      </c>
      <c r="M382" s="230">
        <v>0</v>
      </c>
      <c r="N382" s="230">
        <v>0</v>
      </c>
      <c r="O382" s="230">
        <v>0</v>
      </c>
      <c r="P382" s="230">
        <v>0</v>
      </c>
      <c r="Q382" s="124">
        <v>0</v>
      </c>
    </row>
    <row r="383" spans="2:17" ht="29.25" hidden="1" customHeight="1" x14ac:dyDescent="0.3">
      <c r="B383" s="291" t="s">
        <v>117</v>
      </c>
      <c r="C383" s="291"/>
      <c r="D383" s="291"/>
      <c r="E383" s="291"/>
      <c r="F383" s="230">
        <v>0</v>
      </c>
      <c r="G383" s="230">
        <v>0</v>
      </c>
      <c r="H383" s="230">
        <v>0</v>
      </c>
      <c r="I383" s="230">
        <v>0</v>
      </c>
      <c r="J383" s="230">
        <v>0</v>
      </c>
      <c r="K383" s="230">
        <v>1000000</v>
      </c>
      <c r="L383" s="230">
        <v>1000000</v>
      </c>
      <c r="M383" s="230">
        <v>0</v>
      </c>
      <c r="N383" s="230">
        <v>0</v>
      </c>
      <c r="O383" s="230">
        <v>0</v>
      </c>
      <c r="P383" s="230">
        <v>1000000</v>
      </c>
      <c r="Q383" s="124">
        <v>1000000</v>
      </c>
    </row>
    <row r="384" spans="2:17" ht="29.25" hidden="1" customHeight="1" x14ac:dyDescent="0.3">
      <c r="B384" s="291" t="s">
        <v>58</v>
      </c>
      <c r="C384" s="291"/>
      <c r="D384" s="291"/>
      <c r="E384" s="291"/>
      <c r="F384" s="230">
        <v>10000000</v>
      </c>
      <c r="G384" s="230">
        <v>10000000</v>
      </c>
      <c r="H384" s="230">
        <v>0</v>
      </c>
      <c r="I384" s="230">
        <v>0</v>
      </c>
      <c r="J384" s="230">
        <v>0</v>
      </c>
      <c r="K384" s="230">
        <v>0</v>
      </c>
      <c r="L384" s="230">
        <v>0</v>
      </c>
      <c r="M384" s="230">
        <v>0</v>
      </c>
      <c r="N384" s="230">
        <v>0</v>
      </c>
      <c r="O384" s="230">
        <v>0</v>
      </c>
      <c r="P384" s="230">
        <v>0</v>
      </c>
      <c r="Q384" s="124">
        <v>10000000</v>
      </c>
    </row>
    <row r="385" spans="2:17" ht="29.25" hidden="1" customHeight="1" x14ac:dyDescent="0.3">
      <c r="B385" s="291" t="s">
        <v>495</v>
      </c>
      <c r="C385" s="291"/>
      <c r="D385" s="291"/>
      <c r="E385" s="291"/>
      <c r="F385" s="230">
        <v>0</v>
      </c>
      <c r="G385" s="230">
        <v>0</v>
      </c>
      <c r="H385" s="230">
        <v>0</v>
      </c>
      <c r="I385" s="230">
        <v>0</v>
      </c>
      <c r="J385" s="230">
        <v>0</v>
      </c>
      <c r="K385" s="230">
        <v>0</v>
      </c>
      <c r="L385" s="230">
        <v>0</v>
      </c>
      <c r="M385" s="230">
        <v>0</v>
      </c>
      <c r="N385" s="230">
        <v>0</v>
      </c>
      <c r="O385" s="230">
        <v>0</v>
      </c>
      <c r="P385" s="230">
        <v>0</v>
      </c>
      <c r="Q385" s="124">
        <v>0</v>
      </c>
    </row>
    <row r="386" spans="2:17" ht="29.25" hidden="1" customHeight="1" x14ac:dyDescent="0.3">
      <c r="B386" s="291" t="s">
        <v>59</v>
      </c>
      <c r="C386" s="291"/>
      <c r="D386" s="291"/>
      <c r="E386" s="291"/>
      <c r="F386" s="230">
        <v>0</v>
      </c>
      <c r="G386" s="230">
        <v>0</v>
      </c>
      <c r="H386" s="230">
        <v>0</v>
      </c>
      <c r="I386" s="230">
        <v>0</v>
      </c>
      <c r="J386" s="230">
        <v>0</v>
      </c>
      <c r="K386" s="230">
        <v>0</v>
      </c>
      <c r="L386" s="230">
        <v>0</v>
      </c>
      <c r="M386" s="230">
        <v>0</v>
      </c>
      <c r="N386" s="230">
        <v>0</v>
      </c>
      <c r="O386" s="230">
        <v>0</v>
      </c>
      <c r="P386" s="230">
        <v>0</v>
      </c>
      <c r="Q386" s="124">
        <v>0</v>
      </c>
    </row>
    <row r="387" spans="2:17" ht="29.25" hidden="1" customHeight="1" x14ac:dyDescent="0.3">
      <c r="B387" s="291" t="s">
        <v>612</v>
      </c>
      <c r="C387" s="291"/>
      <c r="D387" s="291"/>
      <c r="E387" s="291"/>
      <c r="F387" s="230">
        <v>0</v>
      </c>
      <c r="G387" s="230">
        <v>0</v>
      </c>
      <c r="H387" s="230">
        <v>0</v>
      </c>
      <c r="I387" s="230">
        <v>0</v>
      </c>
      <c r="J387" s="230">
        <v>0</v>
      </c>
      <c r="K387" s="230">
        <v>0</v>
      </c>
      <c r="L387" s="230">
        <v>0</v>
      </c>
      <c r="M387" s="230">
        <v>0</v>
      </c>
      <c r="N387" s="230">
        <v>0</v>
      </c>
      <c r="O387" s="230">
        <v>0</v>
      </c>
      <c r="P387" s="230">
        <v>0</v>
      </c>
      <c r="Q387" s="124">
        <v>0</v>
      </c>
    </row>
    <row r="388" spans="2:17" ht="29.25" hidden="1" customHeight="1" x14ac:dyDescent="0.3">
      <c r="B388" s="291" t="s">
        <v>616</v>
      </c>
      <c r="C388" s="291"/>
      <c r="D388" s="291"/>
      <c r="E388" s="291"/>
      <c r="F388" s="230">
        <v>0</v>
      </c>
      <c r="G388" s="230">
        <v>0</v>
      </c>
      <c r="H388" s="230">
        <v>0</v>
      </c>
      <c r="I388" s="230">
        <v>0</v>
      </c>
      <c r="J388" s="230">
        <v>0</v>
      </c>
      <c r="K388" s="230">
        <v>1600620</v>
      </c>
      <c r="L388" s="230">
        <v>1600620</v>
      </c>
      <c r="M388" s="230">
        <v>0</v>
      </c>
      <c r="N388" s="230">
        <v>0</v>
      </c>
      <c r="O388" s="230">
        <v>0</v>
      </c>
      <c r="P388" s="230">
        <v>1600620</v>
      </c>
      <c r="Q388" s="124">
        <v>1600620</v>
      </c>
    </row>
    <row r="389" spans="2:17" ht="29.25" hidden="1" customHeight="1" x14ac:dyDescent="0.3">
      <c r="B389" s="291" t="s">
        <v>657</v>
      </c>
      <c r="C389" s="291"/>
      <c r="D389" s="291"/>
      <c r="E389" s="291"/>
      <c r="F389" s="233">
        <v>400000</v>
      </c>
      <c r="G389" s="234">
        <v>400000</v>
      </c>
      <c r="H389" s="234">
        <v>0</v>
      </c>
      <c r="I389" s="234">
        <v>0</v>
      </c>
      <c r="J389" s="234">
        <v>0</v>
      </c>
      <c r="K389" s="234">
        <v>5000000</v>
      </c>
      <c r="L389" s="234">
        <v>5000000</v>
      </c>
      <c r="M389" s="234">
        <v>0</v>
      </c>
      <c r="N389" s="234">
        <v>0</v>
      </c>
      <c r="O389" s="234">
        <v>0</v>
      </c>
      <c r="P389" s="234">
        <v>5000000</v>
      </c>
      <c r="Q389" s="233">
        <v>5400000</v>
      </c>
    </row>
    <row r="390" spans="2:17" ht="73.5" hidden="1" customHeight="1" x14ac:dyDescent="0.3">
      <c r="B390" s="189">
        <v>3719800</v>
      </c>
      <c r="C390" s="189">
        <v>9800</v>
      </c>
      <c r="D390" s="189" t="s">
        <v>278</v>
      </c>
      <c r="E390" s="110" t="s">
        <v>673</v>
      </c>
      <c r="F390" s="230">
        <v>0</v>
      </c>
      <c r="G390" s="230">
        <v>0</v>
      </c>
      <c r="H390" s="230">
        <v>0</v>
      </c>
      <c r="I390" s="230">
        <v>0</v>
      </c>
      <c r="J390" s="230">
        <v>0</v>
      </c>
      <c r="K390" s="123">
        <v>1305000</v>
      </c>
      <c r="L390" s="123">
        <v>1305000</v>
      </c>
      <c r="M390" s="230">
        <v>0</v>
      </c>
      <c r="N390" s="230">
        <v>0</v>
      </c>
      <c r="O390" s="230">
        <v>0</v>
      </c>
      <c r="P390" s="123">
        <v>1305000</v>
      </c>
      <c r="Q390" s="124">
        <v>1305000</v>
      </c>
    </row>
    <row r="391" spans="2:17" ht="29.25" hidden="1" customHeight="1" x14ac:dyDescent="0.3">
      <c r="B391" s="291" t="s">
        <v>674</v>
      </c>
      <c r="C391" s="291"/>
      <c r="D391" s="291"/>
      <c r="E391" s="291"/>
      <c r="F391" s="123">
        <v>0</v>
      </c>
      <c r="G391" s="230">
        <v>0</v>
      </c>
      <c r="H391" s="230">
        <v>0</v>
      </c>
      <c r="I391" s="230">
        <v>0</v>
      </c>
      <c r="J391" s="230">
        <v>0</v>
      </c>
      <c r="K391" s="123">
        <v>1305000</v>
      </c>
      <c r="L391" s="123">
        <v>1305000</v>
      </c>
      <c r="M391" s="230">
        <v>0</v>
      </c>
      <c r="N391" s="230">
        <v>0</v>
      </c>
      <c r="O391" s="230">
        <v>0</v>
      </c>
      <c r="P391" s="230">
        <v>1305000</v>
      </c>
      <c r="Q391" s="124">
        <v>1305000</v>
      </c>
    </row>
    <row r="392" spans="2:17" ht="29.25" hidden="1" customHeight="1" x14ac:dyDescent="0.3">
      <c r="B392" s="189">
        <v>3719800</v>
      </c>
      <c r="C392" s="189">
        <v>9800</v>
      </c>
      <c r="D392" s="189" t="s">
        <v>278</v>
      </c>
      <c r="E392" s="189" t="s">
        <v>175</v>
      </c>
      <c r="F392" s="123">
        <v>0</v>
      </c>
      <c r="G392" s="230">
        <v>0</v>
      </c>
      <c r="H392" s="230">
        <v>0</v>
      </c>
      <c r="I392" s="230">
        <v>0</v>
      </c>
      <c r="J392" s="230">
        <v>0</v>
      </c>
      <c r="K392" s="123">
        <v>0</v>
      </c>
      <c r="L392" s="123">
        <v>0</v>
      </c>
      <c r="M392" s="123">
        <v>0</v>
      </c>
      <c r="N392" s="230">
        <v>0</v>
      </c>
      <c r="O392" s="230">
        <v>0</v>
      </c>
      <c r="P392" s="123">
        <v>0</v>
      </c>
      <c r="Q392" s="123">
        <v>0</v>
      </c>
    </row>
    <row r="393" spans="2:17" ht="29.25" hidden="1" customHeight="1" x14ac:dyDescent="0.3">
      <c r="B393" s="291" t="s">
        <v>311</v>
      </c>
      <c r="C393" s="291"/>
      <c r="D393" s="291"/>
      <c r="E393" s="291"/>
      <c r="F393" s="123">
        <v>0</v>
      </c>
      <c r="G393" s="230">
        <v>0</v>
      </c>
      <c r="H393" s="230">
        <v>0</v>
      </c>
      <c r="I393" s="230">
        <v>0</v>
      </c>
      <c r="J393" s="230">
        <v>0</v>
      </c>
      <c r="K393" s="123">
        <v>0</v>
      </c>
      <c r="L393" s="123">
        <v>0</v>
      </c>
      <c r="M393" s="230">
        <v>0</v>
      </c>
      <c r="N393" s="230">
        <v>0</v>
      </c>
      <c r="O393" s="230">
        <v>0</v>
      </c>
      <c r="P393" s="230">
        <v>0</v>
      </c>
      <c r="Q393" s="124">
        <v>0</v>
      </c>
    </row>
    <row r="394" spans="2:17" ht="29.25" hidden="1" customHeight="1" x14ac:dyDescent="0.3">
      <c r="B394" s="291" t="s">
        <v>62</v>
      </c>
      <c r="C394" s="291"/>
      <c r="D394" s="291"/>
      <c r="E394" s="291"/>
      <c r="F394" s="123">
        <v>0</v>
      </c>
      <c r="G394" s="230">
        <v>0</v>
      </c>
      <c r="H394" s="230">
        <v>0</v>
      </c>
      <c r="I394" s="230">
        <v>0</v>
      </c>
      <c r="J394" s="230">
        <v>0</v>
      </c>
      <c r="K394" s="123">
        <v>0</v>
      </c>
      <c r="L394" s="123">
        <v>0</v>
      </c>
      <c r="M394" s="230">
        <v>0</v>
      </c>
      <c r="N394" s="230">
        <v>0</v>
      </c>
      <c r="O394" s="230">
        <v>0</v>
      </c>
      <c r="P394" s="230">
        <v>0</v>
      </c>
      <c r="Q394" s="124">
        <v>0</v>
      </c>
    </row>
    <row r="395" spans="2:17" ht="29.25" hidden="1" customHeight="1" x14ac:dyDescent="0.3">
      <c r="B395" s="189">
        <v>3719800</v>
      </c>
      <c r="C395" s="189">
        <v>9800</v>
      </c>
      <c r="D395" s="189" t="s">
        <v>278</v>
      </c>
      <c r="E395" s="64" t="s">
        <v>63</v>
      </c>
      <c r="F395" s="123">
        <v>0</v>
      </c>
      <c r="G395" s="230">
        <v>0</v>
      </c>
      <c r="H395" s="230">
        <v>0</v>
      </c>
      <c r="I395" s="230">
        <v>0</v>
      </c>
      <c r="J395" s="230">
        <v>0</v>
      </c>
      <c r="K395" s="123">
        <v>0</v>
      </c>
      <c r="L395" s="123">
        <v>0</v>
      </c>
      <c r="M395" s="123">
        <v>0</v>
      </c>
      <c r="N395" s="230">
        <v>0</v>
      </c>
      <c r="O395" s="230">
        <v>0</v>
      </c>
      <c r="P395" s="123">
        <v>0</v>
      </c>
      <c r="Q395" s="123">
        <v>0</v>
      </c>
    </row>
    <row r="396" spans="2:17" ht="29.25" hidden="1" customHeight="1" x14ac:dyDescent="0.3">
      <c r="B396" s="291" t="s">
        <v>512</v>
      </c>
      <c r="C396" s="291"/>
      <c r="D396" s="291"/>
      <c r="E396" s="291"/>
      <c r="F396" s="123">
        <v>0</v>
      </c>
      <c r="G396" s="230">
        <v>0</v>
      </c>
      <c r="H396" s="230">
        <v>0</v>
      </c>
      <c r="I396" s="230">
        <v>0</v>
      </c>
      <c r="J396" s="230">
        <v>0</v>
      </c>
      <c r="K396" s="123">
        <v>0</v>
      </c>
      <c r="L396" s="123">
        <v>0</v>
      </c>
      <c r="M396" s="230">
        <v>0</v>
      </c>
      <c r="N396" s="230">
        <v>0</v>
      </c>
      <c r="O396" s="230">
        <v>0</v>
      </c>
      <c r="P396" s="230">
        <v>0</v>
      </c>
      <c r="Q396" s="123">
        <v>0</v>
      </c>
    </row>
    <row r="397" spans="2:17" ht="29.25" hidden="1" customHeight="1" x14ac:dyDescent="0.3">
      <c r="B397" s="291" t="s">
        <v>513</v>
      </c>
      <c r="C397" s="291"/>
      <c r="D397" s="291"/>
      <c r="E397" s="291"/>
      <c r="F397" s="123">
        <v>0</v>
      </c>
      <c r="G397" s="230">
        <v>0</v>
      </c>
      <c r="H397" s="230">
        <v>0</v>
      </c>
      <c r="I397" s="230">
        <v>0</v>
      </c>
      <c r="J397" s="230">
        <v>0</v>
      </c>
      <c r="K397" s="123">
        <v>0</v>
      </c>
      <c r="L397" s="123">
        <v>0</v>
      </c>
      <c r="M397" s="230">
        <v>0</v>
      </c>
      <c r="N397" s="230">
        <v>0</v>
      </c>
      <c r="O397" s="230">
        <v>0</v>
      </c>
      <c r="P397" s="230">
        <v>0</v>
      </c>
      <c r="Q397" s="123">
        <v>0</v>
      </c>
    </row>
    <row r="398" spans="2:17" ht="29.25" hidden="1" customHeight="1" x14ac:dyDescent="0.3">
      <c r="B398" s="291" t="s">
        <v>514</v>
      </c>
      <c r="C398" s="291"/>
      <c r="D398" s="291"/>
      <c r="E398" s="291"/>
      <c r="F398" s="123">
        <v>0</v>
      </c>
      <c r="G398" s="230">
        <v>0</v>
      </c>
      <c r="H398" s="230">
        <v>0</v>
      </c>
      <c r="I398" s="230">
        <v>0</v>
      </c>
      <c r="J398" s="230">
        <v>0</v>
      </c>
      <c r="K398" s="123">
        <v>0</v>
      </c>
      <c r="L398" s="123">
        <v>0</v>
      </c>
      <c r="M398" s="230">
        <v>0</v>
      </c>
      <c r="N398" s="230">
        <v>0</v>
      </c>
      <c r="O398" s="230">
        <v>0</v>
      </c>
      <c r="P398" s="230">
        <v>0</v>
      </c>
      <c r="Q398" s="123">
        <v>0</v>
      </c>
    </row>
    <row r="399" spans="2:17" ht="29.25" hidden="1" customHeight="1" x14ac:dyDescent="0.3">
      <c r="B399" s="291" t="s">
        <v>515</v>
      </c>
      <c r="C399" s="291"/>
      <c r="D399" s="291"/>
      <c r="E399" s="291"/>
      <c r="F399" s="123">
        <v>0</v>
      </c>
      <c r="G399" s="230">
        <v>0</v>
      </c>
      <c r="H399" s="230">
        <v>0</v>
      </c>
      <c r="I399" s="230">
        <v>0</v>
      </c>
      <c r="J399" s="230">
        <v>0</v>
      </c>
      <c r="K399" s="123">
        <v>0</v>
      </c>
      <c r="L399" s="123">
        <v>0</v>
      </c>
      <c r="M399" s="230">
        <v>0</v>
      </c>
      <c r="N399" s="230">
        <v>0</v>
      </c>
      <c r="O399" s="230">
        <v>0</v>
      </c>
      <c r="P399" s="230">
        <v>0</v>
      </c>
      <c r="Q399" s="123">
        <v>0</v>
      </c>
    </row>
    <row r="400" spans="2:17" ht="29.25" hidden="1" customHeight="1" x14ac:dyDescent="0.3">
      <c r="B400" s="291" t="s">
        <v>516</v>
      </c>
      <c r="C400" s="291"/>
      <c r="D400" s="291"/>
      <c r="E400" s="291"/>
      <c r="F400" s="123">
        <v>0</v>
      </c>
      <c r="G400" s="230">
        <v>0</v>
      </c>
      <c r="H400" s="230">
        <v>0</v>
      </c>
      <c r="I400" s="230">
        <v>0</v>
      </c>
      <c r="J400" s="230">
        <v>0</v>
      </c>
      <c r="K400" s="123">
        <v>0</v>
      </c>
      <c r="L400" s="123">
        <v>0</v>
      </c>
      <c r="M400" s="230">
        <v>0</v>
      </c>
      <c r="N400" s="230">
        <v>0</v>
      </c>
      <c r="O400" s="230">
        <v>0</v>
      </c>
      <c r="P400" s="230">
        <v>0</v>
      </c>
      <c r="Q400" s="123">
        <v>0</v>
      </c>
    </row>
    <row r="401" spans="2:17" ht="29.25" hidden="1" customHeight="1" x14ac:dyDescent="0.3">
      <c r="B401" s="291" t="s">
        <v>517</v>
      </c>
      <c r="C401" s="291"/>
      <c r="D401" s="291"/>
      <c r="E401" s="291"/>
      <c r="F401" s="123">
        <v>0</v>
      </c>
      <c r="G401" s="230">
        <v>0</v>
      </c>
      <c r="H401" s="230">
        <v>0</v>
      </c>
      <c r="I401" s="230">
        <v>0</v>
      </c>
      <c r="J401" s="230">
        <v>0</v>
      </c>
      <c r="K401" s="123">
        <v>0</v>
      </c>
      <c r="L401" s="123">
        <v>0</v>
      </c>
      <c r="M401" s="230">
        <v>0</v>
      </c>
      <c r="N401" s="230">
        <v>0</v>
      </c>
      <c r="O401" s="230">
        <v>0</v>
      </c>
      <c r="P401" s="230">
        <v>0</v>
      </c>
      <c r="Q401" s="123">
        <v>0</v>
      </c>
    </row>
    <row r="402" spans="2:17" ht="29.25" hidden="1" customHeight="1" x14ac:dyDescent="0.3">
      <c r="B402" s="291" t="s">
        <v>518</v>
      </c>
      <c r="C402" s="291"/>
      <c r="D402" s="291"/>
      <c r="E402" s="291"/>
      <c r="F402" s="123">
        <v>0</v>
      </c>
      <c r="G402" s="230">
        <v>0</v>
      </c>
      <c r="H402" s="230">
        <v>0</v>
      </c>
      <c r="I402" s="230">
        <v>0</v>
      </c>
      <c r="J402" s="230">
        <v>0</v>
      </c>
      <c r="K402" s="123">
        <v>0</v>
      </c>
      <c r="L402" s="123">
        <v>0</v>
      </c>
      <c r="M402" s="230">
        <v>0</v>
      </c>
      <c r="N402" s="230">
        <v>0</v>
      </c>
      <c r="O402" s="230">
        <v>0</v>
      </c>
      <c r="P402" s="230">
        <v>0</v>
      </c>
      <c r="Q402" s="123">
        <v>0</v>
      </c>
    </row>
    <row r="403" spans="2:17" ht="29.25" hidden="1" customHeight="1" x14ac:dyDescent="0.3">
      <c r="B403" s="291" t="s">
        <v>519</v>
      </c>
      <c r="C403" s="291"/>
      <c r="D403" s="291"/>
      <c r="E403" s="291"/>
      <c r="F403" s="123">
        <v>0</v>
      </c>
      <c r="G403" s="230">
        <v>0</v>
      </c>
      <c r="H403" s="230">
        <v>0</v>
      </c>
      <c r="I403" s="230">
        <v>0</v>
      </c>
      <c r="J403" s="230">
        <v>0</v>
      </c>
      <c r="K403" s="123">
        <v>0</v>
      </c>
      <c r="L403" s="123">
        <v>0</v>
      </c>
      <c r="M403" s="230">
        <v>0</v>
      </c>
      <c r="N403" s="230">
        <v>0</v>
      </c>
      <c r="O403" s="230">
        <v>0</v>
      </c>
      <c r="P403" s="230">
        <v>0</v>
      </c>
      <c r="Q403" s="123">
        <v>0</v>
      </c>
    </row>
    <row r="404" spans="2:17" ht="29.25" hidden="1" customHeight="1" x14ac:dyDescent="0.3">
      <c r="B404" s="291" t="s">
        <v>520</v>
      </c>
      <c r="C404" s="291"/>
      <c r="D404" s="291"/>
      <c r="E404" s="291"/>
      <c r="F404" s="123">
        <v>0</v>
      </c>
      <c r="G404" s="230">
        <v>0</v>
      </c>
      <c r="H404" s="230">
        <v>0</v>
      </c>
      <c r="I404" s="230">
        <v>0</v>
      </c>
      <c r="J404" s="230">
        <v>0</v>
      </c>
      <c r="K404" s="123">
        <v>0</v>
      </c>
      <c r="L404" s="123">
        <v>0</v>
      </c>
      <c r="M404" s="230">
        <v>0</v>
      </c>
      <c r="N404" s="230">
        <v>0</v>
      </c>
      <c r="O404" s="230">
        <v>0</v>
      </c>
      <c r="P404" s="230">
        <v>0</v>
      </c>
      <c r="Q404" s="123">
        <v>0</v>
      </c>
    </row>
    <row r="405" spans="2:17" ht="29.25" hidden="1" customHeight="1" x14ac:dyDescent="0.3">
      <c r="B405" s="291" t="s">
        <v>521</v>
      </c>
      <c r="C405" s="291"/>
      <c r="D405" s="291"/>
      <c r="E405" s="291"/>
      <c r="F405" s="123">
        <v>0</v>
      </c>
      <c r="G405" s="230">
        <v>0</v>
      </c>
      <c r="H405" s="230">
        <v>0</v>
      </c>
      <c r="I405" s="230">
        <v>0</v>
      </c>
      <c r="J405" s="230">
        <v>0</v>
      </c>
      <c r="K405" s="123">
        <v>0</v>
      </c>
      <c r="L405" s="123">
        <v>0</v>
      </c>
      <c r="M405" s="230">
        <v>0</v>
      </c>
      <c r="N405" s="230">
        <v>0</v>
      </c>
      <c r="O405" s="230">
        <v>0</v>
      </c>
      <c r="P405" s="230">
        <v>0</v>
      </c>
      <c r="Q405" s="123">
        <v>0</v>
      </c>
    </row>
    <row r="406" spans="2:17" ht="29.25" hidden="1" customHeight="1" x14ac:dyDescent="0.3">
      <c r="B406" s="291" t="s">
        <v>522</v>
      </c>
      <c r="C406" s="291"/>
      <c r="D406" s="291"/>
      <c r="E406" s="291"/>
      <c r="F406" s="123">
        <v>0</v>
      </c>
      <c r="G406" s="230">
        <v>0</v>
      </c>
      <c r="H406" s="230">
        <v>0</v>
      </c>
      <c r="I406" s="230">
        <v>0</v>
      </c>
      <c r="J406" s="230">
        <v>0</v>
      </c>
      <c r="K406" s="123">
        <v>0</v>
      </c>
      <c r="L406" s="123">
        <v>0</v>
      </c>
      <c r="M406" s="230">
        <v>0</v>
      </c>
      <c r="N406" s="230">
        <v>0</v>
      </c>
      <c r="O406" s="230">
        <v>0</v>
      </c>
      <c r="P406" s="230">
        <v>0</v>
      </c>
      <c r="Q406" s="123">
        <v>0</v>
      </c>
    </row>
    <row r="407" spans="2:17" ht="29.25" hidden="1" customHeight="1" x14ac:dyDescent="0.3">
      <c r="B407" s="291" t="s">
        <v>523</v>
      </c>
      <c r="C407" s="291"/>
      <c r="D407" s="291"/>
      <c r="E407" s="291"/>
      <c r="F407" s="123">
        <v>0</v>
      </c>
      <c r="G407" s="230">
        <v>0</v>
      </c>
      <c r="H407" s="230">
        <v>0</v>
      </c>
      <c r="I407" s="230">
        <v>0</v>
      </c>
      <c r="J407" s="230">
        <v>0</v>
      </c>
      <c r="K407" s="123">
        <v>0</v>
      </c>
      <c r="L407" s="123">
        <v>0</v>
      </c>
      <c r="M407" s="230">
        <v>0</v>
      </c>
      <c r="N407" s="230">
        <v>0</v>
      </c>
      <c r="O407" s="230">
        <v>0</v>
      </c>
      <c r="P407" s="230">
        <v>0</v>
      </c>
      <c r="Q407" s="123">
        <v>0</v>
      </c>
    </row>
    <row r="408" spans="2:17" ht="29.25" hidden="1" customHeight="1" x14ac:dyDescent="0.3">
      <c r="B408" s="291" t="s">
        <v>524</v>
      </c>
      <c r="C408" s="291"/>
      <c r="D408" s="291"/>
      <c r="E408" s="291"/>
      <c r="F408" s="123">
        <v>0</v>
      </c>
      <c r="G408" s="230">
        <v>0</v>
      </c>
      <c r="H408" s="230">
        <v>0</v>
      </c>
      <c r="I408" s="230">
        <v>0</v>
      </c>
      <c r="J408" s="230">
        <v>0</v>
      </c>
      <c r="K408" s="123">
        <v>0</v>
      </c>
      <c r="L408" s="123">
        <v>0</v>
      </c>
      <c r="M408" s="230">
        <v>0</v>
      </c>
      <c r="N408" s="230">
        <v>0</v>
      </c>
      <c r="O408" s="230">
        <v>0</v>
      </c>
      <c r="P408" s="230">
        <v>0</v>
      </c>
      <c r="Q408" s="123">
        <v>0</v>
      </c>
    </row>
    <row r="409" spans="2:17" ht="29.25" hidden="1" customHeight="1" x14ac:dyDescent="0.3">
      <c r="B409" s="291" t="s">
        <v>525</v>
      </c>
      <c r="C409" s="291"/>
      <c r="D409" s="291"/>
      <c r="E409" s="291"/>
      <c r="F409" s="123">
        <v>0</v>
      </c>
      <c r="G409" s="230">
        <v>0</v>
      </c>
      <c r="H409" s="230">
        <v>0</v>
      </c>
      <c r="I409" s="230">
        <v>0</v>
      </c>
      <c r="J409" s="230">
        <v>0</v>
      </c>
      <c r="K409" s="123">
        <v>0</v>
      </c>
      <c r="L409" s="123">
        <v>0</v>
      </c>
      <c r="M409" s="230">
        <v>0</v>
      </c>
      <c r="N409" s="230">
        <v>0</v>
      </c>
      <c r="O409" s="230">
        <v>0</v>
      </c>
      <c r="P409" s="230">
        <v>0</v>
      </c>
      <c r="Q409" s="123">
        <v>0</v>
      </c>
    </row>
    <row r="410" spans="2:17" ht="29.25" hidden="1" customHeight="1" x14ac:dyDescent="0.3">
      <c r="B410" s="291" t="s">
        <v>526</v>
      </c>
      <c r="C410" s="291"/>
      <c r="D410" s="291"/>
      <c r="E410" s="291"/>
      <c r="F410" s="123">
        <v>0</v>
      </c>
      <c r="G410" s="230">
        <v>0</v>
      </c>
      <c r="H410" s="230">
        <v>0</v>
      </c>
      <c r="I410" s="230">
        <v>0</v>
      </c>
      <c r="J410" s="230">
        <v>0</v>
      </c>
      <c r="K410" s="123">
        <v>0</v>
      </c>
      <c r="L410" s="123">
        <v>0</v>
      </c>
      <c r="M410" s="230">
        <v>0</v>
      </c>
      <c r="N410" s="230">
        <v>0</v>
      </c>
      <c r="O410" s="230">
        <v>0</v>
      </c>
      <c r="P410" s="230">
        <v>0</v>
      </c>
      <c r="Q410" s="123">
        <v>0</v>
      </c>
    </row>
    <row r="411" spans="2:17" ht="29.25" hidden="1" customHeight="1" x14ac:dyDescent="0.3">
      <c r="B411" s="291" t="s">
        <v>527</v>
      </c>
      <c r="C411" s="291"/>
      <c r="D411" s="291"/>
      <c r="E411" s="291"/>
      <c r="F411" s="123">
        <v>0</v>
      </c>
      <c r="G411" s="230">
        <v>0</v>
      </c>
      <c r="H411" s="230">
        <v>0</v>
      </c>
      <c r="I411" s="230">
        <v>0</v>
      </c>
      <c r="J411" s="230">
        <v>0</v>
      </c>
      <c r="K411" s="123">
        <v>0</v>
      </c>
      <c r="L411" s="123">
        <v>0</v>
      </c>
      <c r="M411" s="230">
        <v>0</v>
      </c>
      <c r="N411" s="230">
        <v>0</v>
      </c>
      <c r="O411" s="230">
        <v>0</v>
      </c>
      <c r="P411" s="230">
        <v>0</v>
      </c>
      <c r="Q411" s="123">
        <v>0</v>
      </c>
    </row>
    <row r="412" spans="2:17" ht="29.25" hidden="1" customHeight="1" x14ac:dyDescent="0.3">
      <c r="B412" s="291" t="s">
        <v>529</v>
      </c>
      <c r="C412" s="291"/>
      <c r="D412" s="291"/>
      <c r="E412" s="291"/>
      <c r="F412" s="123">
        <v>0</v>
      </c>
      <c r="G412" s="230">
        <v>0</v>
      </c>
      <c r="H412" s="230">
        <v>0</v>
      </c>
      <c r="I412" s="230">
        <v>0</v>
      </c>
      <c r="J412" s="230">
        <v>0</v>
      </c>
      <c r="K412" s="123">
        <v>0</v>
      </c>
      <c r="L412" s="123">
        <v>0</v>
      </c>
      <c r="M412" s="230">
        <v>0</v>
      </c>
      <c r="N412" s="230">
        <v>0</v>
      </c>
      <c r="O412" s="230">
        <v>0</v>
      </c>
      <c r="P412" s="230">
        <v>0</v>
      </c>
      <c r="Q412" s="123">
        <v>0</v>
      </c>
    </row>
    <row r="413" spans="2:17" ht="29.25" hidden="1" customHeight="1" x14ac:dyDescent="0.3">
      <c r="B413" s="291" t="s">
        <v>530</v>
      </c>
      <c r="C413" s="291"/>
      <c r="D413" s="291"/>
      <c r="E413" s="291"/>
      <c r="F413" s="123">
        <v>0</v>
      </c>
      <c r="G413" s="230">
        <v>0</v>
      </c>
      <c r="H413" s="230">
        <v>0</v>
      </c>
      <c r="I413" s="230">
        <v>0</v>
      </c>
      <c r="J413" s="230">
        <v>0</v>
      </c>
      <c r="K413" s="123">
        <v>0</v>
      </c>
      <c r="L413" s="123">
        <v>0</v>
      </c>
      <c r="M413" s="230">
        <v>0</v>
      </c>
      <c r="N413" s="230">
        <v>0</v>
      </c>
      <c r="O413" s="230">
        <v>0</v>
      </c>
      <c r="P413" s="230">
        <v>0</v>
      </c>
      <c r="Q413" s="123">
        <v>0</v>
      </c>
    </row>
    <row r="414" spans="2:17" ht="29.25" hidden="1" customHeight="1" x14ac:dyDescent="0.3">
      <c r="B414" s="291" t="s">
        <v>531</v>
      </c>
      <c r="C414" s="291"/>
      <c r="D414" s="291"/>
      <c r="E414" s="291"/>
      <c r="F414" s="123">
        <v>0</v>
      </c>
      <c r="G414" s="230">
        <v>0</v>
      </c>
      <c r="H414" s="230">
        <v>0</v>
      </c>
      <c r="I414" s="230">
        <v>0</v>
      </c>
      <c r="J414" s="230">
        <v>0</v>
      </c>
      <c r="K414" s="123">
        <v>0</v>
      </c>
      <c r="L414" s="123">
        <v>0</v>
      </c>
      <c r="M414" s="230">
        <v>0</v>
      </c>
      <c r="N414" s="230">
        <v>0</v>
      </c>
      <c r="O414" s="230">
        <v>0</v>
      </c>
      <c r="P414" s="230">
        <v>0</v>
      </c>
      <c r="Q414" s="123">
        <v>0</v>
      </c>
    </row>
    <row r="415" spans="2:17" ht="29.25" hidden="1" customHeight="1" x14ac:dyDescent="0.3">
      <c r="B415" s="291"/>
      <c r="C415" s="291"/>
      <c r="D415" s="291"/>
      <c r="E415" s="291"/>
      <c r="F415" s="123">
        <v>0</v>
      </c>
      <c r="G415" s="230">
        <v>0</v>
      </c>
      <c r="H415" s="230">
        <v>0</v>
      </c>
      <c r="I415" s="230">
        <v>0</v>
      </c>
      <c r="J415" s="230">
        <v>0</v>
      </c>
      <c r="K415" s="123">
        <v>0</v>
      </c>
      <c r="L415" s="123">
        <v>0</v>
      </c>
      <c r="M415" s="230">
        <v>0</v>
      </c>
      <c r="N415" s="230">
        <v>0</v>
      </c>
      <c r="O415" s="230">
        <v>0</v>
      </c>
      <c r="P415" s="230">
        <v>0</v>
      </c>
      <c r="Q415" s="123">
        <v>0</v>
      </c>
    </row>
    <row r="416" spans="2:17" ht="63.75" customHeight="1" x14ac:dyDescent="0.3">
      <c r="B416" s="68">
        <v>3719700</v>
      </c>
      <c r="C416" s="68">
        <v>9700</v>
      </c>
      <c r="D416" s="151"/>
      <c r="E416" s="101" t="s">
        <v>183</v>
      </c>
      <c r="F416" s="123">
        <v>31599260.879999999</v>
      </c>
      <c r="G416" s="124">
        <v>31599260.879999999</v>
      </c>
      <c r="H416" s="124">
        <v>0</v>
      </c>
      <c r="I416" s="124">
        <v>0</v>
      </c>
      <c r="J416" s="124">
        <v>0</v>
      </c>
      <c r="K416" s="123">
        <v>28380709.539999999</v>
      </c>
      <c r="L416" s="124">
        <v>26259832.539999999</v>
      </c>
      <c r="M416" s="124">
        <v>2120877</v>
      </c>
      <c r="N416" s="124">
        <v>0</v>
      </c>
      <c r="O416" s="124">
        <v>0</v>
      </c>
      <c r="P416" s="124">
        <v>26259832.539999999</v>
      </c>
      <c r="Q416" s="123">
        <v>59979970.420000002</v>
      </c>
    </row>
    <row r="417" spans="2:17" ht="29.25" hidden="1" customHeight="1" x14ac:dyDescent="0.3">
      <c r="B417" s="64">
        <v>3719700</v>
      </c>
      <c r="C417" s="64">
        <v>9720</v>
      </c>
      <c r="D417" s="64" t="s">
        <v>278</v>
      </c>
      <c r="E417" s="64" t="s">
        <v>184</v>
      </c>
      <c r="F417" s="123">
        <v>0</v>
      </c>
      <c r="G417" s="230">
        <v>0</v>
      </c>
      <c r="H417" s="230">
        <v>0</v>
      </c>
      <c r="I417" s="230">
        <v>0</v>
      </c>
      <c r="J417" s="230">
        <v>0</v>
      </c>
      <c r="K417" s="123">
        <v>0</v>
      </c>
      <c r="L417" s="123">
        <v>0</v>
      </c>
      <c r="M417" s="230">
        <v>0</v>
      </c>
      <c r="N417" s="230">
        <v>0</v>
      </c>
      <c r="O417" s="230">
        <v>0</v>
      </c>
      <c r="P417" s="230">
        <v>0</v>
      </c>
      <c r="Q417" s="123">
        <v>0</v>
      </c>
    </row>
    <row r="418" spans="2:17" ht="29.25" hidden="1" customHeight="1" x14ac:dyDescent="0.3">
      <c r="B418" s="64">
        <v>3719700</v>
      </c>
      <c r="C418" s="64">
        <v>9730</v>
      </c>
      <c r="D418" s="64" t="s">
        <v>278</v>
      </c>
      <c r="E418" s="64" t="s">
        <v>185</v>
      </c>
      <c r="F418" s="123">
        <v>0</v>
      </c>
      <c r="G418" s="230">
        <v>0</v>
      </c>
      <c r="H418" s="230">
        <v>0</v>
      </c>
      <c r="I418" s="230">
        <v>0</v>
      </c>
      <c r="J418" s="230">
        <v>0</v>
      </c>
      <c r="K418" s="123">
        <v>0</v>
      </c>
      <c r="L418" s="123">
        <v>0</v>
      </c>
      <c r="M418" s="230">
        <v>0</v>
      </c>
      <c r="N418" s="230">
        <v>0</v>
      </c>
      <c r="O418" s="230">
        <v>0</v>
      </c>
      <c r="P418" s="230">
        <v>0</v>
      </c>
      <c r="Q418" s="123">
        <v>0</v>
      </c>
    </row>
    <row r="419" spans="2:17" ht="29.25" hidden="1" customHeight="1" x14ac:dyDescent="0.3">
      <c r="B419" s="64">
        <v>3719700</v>
      </c>
      <c r="C419" s="64">
        <v>9740</v>
      </c>
      <c r="D419" s="64" t="s">
        <v>278</v>
      </c>
      <c r="E419" s="64" t="s">
        <v>186</v>
      </c>
      <c r="F419" s="123">
        <v>0</v>
      </c>
      <c r="G419" s="230">
        <v>0</v>
      </c>
      <c r="H419" s="230">
        <v>0</v>
      </c>
      <c r="I419" s="230">
        <v>0</v>
      </c>
      <c r="J419" s="230">
        <v>0</v>
      </c>
      <c r="K419" s="123">
        <v>0</v>
      </c>
      <c r="L419" s="123">
        <v>0</v>
      </c>
      <c r="M419" s="230">
        <v>0</v>
      </c>
      <c r="N419" s="230">
        <v>0</v>
      </c>
      <c r="O419" s="230">
        <v>0</v>
      </c>
      <c r="P419" s="230">
        <v>0</v>
      </c>
      <c r="Q419" s="123">
        <v>0</v>
      </c>
    </row>
    <row r="420" spans="2:17" ht="29.25" hidden="1" customHeight="1" x14ac:dyDescent="0.3">
      <c r="B420" s="64">
        <v>3719700</v>
      </c>
      <c r="C420" s="64">
        <v>9750</v>
      </c>
      <c r="D420" s="64" t="s">
        <v>278</v>
      </c>
      <c r="E420" s="64" t="s">
        <v>187</v>
      </c>
      <c r="F420" s="123">
        <v>0</v>
      </c>
      <c r="G420" s="230">
        <v>0</v>
      </c>
      <c r="H420" s="230">
        <v>0</v>
      </c>
      <c r="I420" s="230">
        <v>0</v>
      </c>
      <c r="J420" s="230">
        <v>0</v>
      </c>
      <c r="K420" s="123">
        <v>0</v>
      </c>
      <c r="L420" s="123">
        <v>0</v>
      </c>
      <c r="M420" s="230">
        <v>0</v>
      </c>
      <c r="N420" s="230">
        <v>0</v>
      </c>
      <c r="O420" s="230">
        <v>0</v>
      </c>
      <c r="P420" s="230">
        <v>0</v>
      </c>
      <c r="Q420" s="123">
        <v>0</v>
      </c>
    </row>
    <row r="421" spans="2:17" ht="29.25" hidden="1" customHeight="1" x14ac:dyDescent="0.3">
      <c r="B421" s="64">
        <v>3719700</v>
      </c>
      <c r="C421" s="64">
        <v>9760</v>
      </c>
      <c r="D421" s="64" t="s">
        <v>278</v>
      </c>
      <c r="E421" s="64" t="s">
        <v>188</v>
      </c>
      <c r="F421" s="123">
        <v>0</v>
      </c>
      <c r="G421" s="230">
        <v>0</v>
      </c>
      <c r="H421" s="230">
        <v>0</v>
      </c>
      <c r="I421" s="230">
        <v>0</v>
      </c>
      <c r="J421" s="230">
        <v>0</v>
      </c>
      <c r="K421" s="123">
        <v>0</v>
      </c>
      <c r="L421" s="123">
        <v>0</v>
      </c>
      <c r="M421" s="230">
        <v>0</v>
      </c>
      <c r="N421" s="230">
        <v>0</v>
      </c>
      <c r="O421" s="230">
        <v>0</v>
      </c>
      <c r="P421" s="230">
        <v>0</v>
      </c>
      <c r="Q421" s="123">
        <v>0</v>
      </c>
    </row>
    <row r="422" spans="2:17" ht="29.25" customHeight="1" x14ac:dyDescent="0.3">
      <c r="B422" s="64">
        <v>3719770</v>
      </c>
      <c r="C422" s="64">
        <v>9770</v>
      </c>
      <c r="D422" s="64" t="s">
        <v>278</v>
      </c>
      <c r="E422" s="110" t="s">
        <v>189</v>
      </c>
      <c r="F422" s="123">
        <v>31599260.879999999</v>
      </c>
      <c r="G422" s="230">
        <v>31599260.879999999</v>
      </c>
      <c r="H422" s="230">
        <v>0</v>
      </c>
      <c r="I422" s="230">
        <v>0</v>
      </c>
      <c r="J422" s="230">
        <v>0</v>
      </c>
      <c r="K422" s="123">
        <v>28380709.539999999</v>
      </c>
      <c r="L422" s="230">
        <v>26259832.539999999</v>
      </c>
      <c r="M422" s="230">
        <v>2120877</v>
      </c>
      <c r="N422" s="230">
        <v>0</v>
      </c>
      <c r="O422" s="230">
        <v>0</v>
      </c>
      <c r="P422" s="230">
        <v>26259832.539999999</v>
      </c>
      <c r="Q422" s="123">
        <v>59979970.420000002</v>
      </c>
    </row>
    <row r="423" spans="2:17" ht="29.25" hidden="1" customHeight="1" x14ac:dyDescent="0.3">
      <c r="B423" s="291" t="s">
        <v>628</v>
      </c>
      <c r="C423" s="291"/>
      <c r="D423" s="291"/>
      <c r="E423" s="291"/>
      <c r="F423" s="123">
        <v>0</v>
      </c>
      <c r="G423" s="230">
        <v>0</v>
      </c>
      <c r="H423" s="230">
        <v>0</v>
      </c>
      <c r="I423" s="230">
        <v>0</v>
      </c>
      <c r="J423" s="230">
        <v>0</v>
      </c>
      <c r="K423" s="123">
        <v>0</v>
      </c>
      <c r="L423" s="123">
        <v>0</v>
      </c>
      <c r="M423" s="230">
        <v>0</v>
      </c>
      <c r="N423" s="230">
        <v>0</v>
      </c>
      <c r="O423" s="230">
        <v>0</v>
      </c>
      <c r="P423" s="230">
        <v>0</v>
      </c>
      <c r="Q423" s="123">
        <v>0</v>
      </c>
    </row>
    <row r="424" spans="2:17" ht="29.25" hidden="1" customHeight="1" x14ac:dyDescent="0.3">
      <c r="B424" s="291" t="s">
        <v>621</v>
      </c>
      <c r="C424" s="291"/>
      <c r="D424" s="291"/>
      <c r="E424" s="291"/>
      <c r="F424" s="123">
        <v>0</v>
      </c>
      <c r="G424" s="230">
        <v>0</v>
      </c>
      <c r="H424" s="230">
        <v>0</v>
      </c>
      <c r="I424" s="230">
        <v>0</v>
      </c>
      <c r="J424" s="230">
        <v>0</v>
      </c>
      <c r="K424" s="123">
        <v>0</v>
      </c>
      <c r="L424" s="123">
        <v>0</v>
      </c>
      <c r="M424" s="230">
        <v>0</v>
      </c>
      <c r="N424" s="230">
        <v>0</v>
      </c>
      <c r="O424" s="230">
        <v>0</v>
      </c>
      <c r="P424" s="230">
        <v>0</v>
      </c>
      <c r="Q424" s="123">
        <v>0</v>
      </c>
    </row>
    <row r="425" spans="2:17" ht="72" customHeight="1" x14ac:dyDescent="0.3">
      <c r="B425" s="68">
        <v>3719810</v>
      </c>
      <c r="C425" s="68">
        <v>9810</v>
      </c>
      <c r="D425" s="151" t="s">
        <v>278</v>
      </c>
      <c r="E425" s="101" t="s">
        <v>105</v>
      </c>
      <c r="F425" s="123">
        <v>101763100</v>
      </c>
      <c r="G425" s="124">
        <v>101763100</v>
      </c>
      <c r="H425" s="124">
        <v>0</v>
      </c>
      <c r="I425" s="124">
        <v>0</v>
      </c>
      <c r="J425" s="124">
        <v>0</v>
      </c>
      <c r="K425" s="123">
        <v>0</v>
      </c>
      <c r="L425" s="124">
        <v>0</v>
      </c>
      <c r="M425" s="124">
        <v>0</v>
      </c>
      <c r="N425" s="124">
        <v>0</v>
      </c>
      <c r="O425" s="124">
        <v>0</v>
      </c>
      <c r="P425" s="124">
        <v>0</v>
      </c>
      <c r="Q425" s="123">
        <v>101763100</v>
      </c>
    </row>
    <row r="426" spans="2:17" ht="29.25" customHeight="1" x14ac:dyDescent="0.3">
      <c r="B426" s="302" t="s">
        <v>106</v>
      </c>
      <c r="C426" s="302"/>
      <c r="D426" s="302"/>
      <c r="E426" s="302"/>
      <c r="F426" s="123">
        <v>16615900</v>
      </c>
      <c r="G426" s="230">
        <v>16615900</v>
      </c>
      <c r="H426" s="230">
        <v>0</v>
      </c>
      <c r="I426" s="230">
        <v>0</v>
      </c>
      <c r="J426" s="230">
        <v>0</v>
      </c>
      <c r="K426" s="123">
        <v>0</v>
      </c>
      <c r="L426" s="123">
        <v>0</v>
      </c>
      <c r="M426" s="230">
        <v>0</v>
      </c>
      <c r="N426" s="230">
        <v>0</v>
      </c>
      <c r="O426" s="230">
        <v>0</v>
      </c>
      <c r="P426" s="230">
        <v>0</v>
      </c>
      <c r="Q426" s="123">
        <v>16615900</v>
      </c>
    </row>
    <row r="427" spans="2:17" ht="29.25" customHeight="1" x14ac:dyDescent="0.3">
      <c r="B427" s="302" t="s">
        <v>107</v>
      </c>
      <c r="C427" s="302"/>
      <c r="D427" s="302"/>
      <c r="E427" s="302"/>
      <c r="F427" s="123">
        <v>4938000</v>
      </c>
      <c r="G427" s="230">
        <v>4938000</v>
      </c>
      <c r="H427" s="230">
        <v>0</v>
      </c>
      <c r="I427" s="230">
        <v>0</v>
      </c>
      <c r="J427" s="230">
        <v>0</v>
      </c>
      <c r="K427" s="123">
        <v>0</v>
      </c>
      <c r="L427" s="123">
        <v>0</v>
      </c>
      <c r="M427" s="230">
        <v>0</v>
      </c>
      <c r="N427" s="230">
        <v>0</v>
      </c>
      <c r="O427" s="230">
        <v>0</v>
      </c>
      <c r="P427" s="230">
        <v>0</v>
      </c>
      <c r="Q427" s="123">
        <v>4938000</v>
      </c>
    </row>
    <row r="428" spans="2:17" ht="29.25" hidden="1" customHeight="1" x14ac:dyDescent="0.3">
      <c r="B428" s="302" t="s">
        <v>108</v>
      </c>
      <c r="C428" s="302"/>
      <c r="D428" s="302"/>
      <c r="E428" s="302"/>
      <c r="F428" s="123">
        <v>10790300</v>
      </c>
      <c r="G428" s="230">
        <v>10790300</v>
      </c>
      <c r="H428" s="230">
        <v>0</v>
      </c>
      <c r="I428" s="230">
        <v>0</v>
      </c>
      <c r="J428" s="230">
        <v>0</v>
      </c>
      <c r="K428" s="123">
        <v>0</v>
      </c>
      <c r="L428" s="123">
        <v>0</v>
      </c>
      <c r="M428" s="230">
        <v>0</v>
      </c>
      <c r="N428" s="230">
        <v>0</v>
      </c>
      <c r="O428" s="230">
        <v>0</v>
      </c>
      <c r="P428" s="230">
        <v>0</v>
      </c>
      <c r="Q428" s="123">
        <v>10790300</v>
      </c>
    </row>
    <row r="429" spans="2:17" ht="29.25" hidden="1" customHeight="1" x14ac:dyDescent="0.3">
      <c r="B429" s="302" t="s">
        <v>109</v>
      </c>
      <c r="C429" s="302"/>
      <c r="D429" s="302"/>
      <c r="E429" s="302"/>
      <c r="F429" s="123">
        <v>8658600</v>
      </c>
      <c r="G429" s="230">
        <v>8658600</v>
      </c>
      <c r="H429" s="230">
        <v>0</v>
      </c>
      <c r="I429" s="230">
        <v>0</v>
      </c>
      <c r="J429" s="230">
        <v>0</v>
      </c>
      <c r="K429" s="123">
        <v>0</v>
      </c>
      <c r="L429" s="123">
        <v>0</v>
      </c>
      <c r="M429" s="230">
        <v>0</v>
      </c>
      <c r="N429" s="230">
        <v>0</v>
      </c>
      <c r="O429" s="230">
        <v>0</v>
      </c>
      <c r="P429" s="230">
        <v>0</v>
      </c>
      <c r="Q429" s="123">
        <v>8658600</v>
      </c>
    </row>
    <row r="430" spans="2:17" ht="29.25" customHeight="1" x14ac:dyDescent="0.3">
      <c r="B430" s="302" t="s">
        <v>667</v>
      </c>
      <c r="C430" s="302"/>
      <c r="D430" s="302"/>
      <c r="E430" s="302"/>
      <c r="F430" s="123">
        <v>5500300</v>
      </c>
      <c r="G430" s="230">
        <v>5500300</v>
      </c>
      <c r="H430" s="230">
        <v>0</v>
      </c>
      <c r="I430" s="230">
        <v>0</v>
      </c>
      <c r="J430" s="230">
        <v>0</v>
      </c>
      <c r="K430" s="123">
        <v>0</v>
      </c>
      <c r="L430" s="123">
        <v>0</v>
      </c>
      <c r="M430" s="230">
        <v>0</v>
      </c>
      <c r="N430" s="230">
        <v>0</v>
      </c>
      <c r="O430" s="230">
        <v>0</v>
      </c>
      <c r="P430" s="230">
        <v>0</v>
      </c>
      <c r="Q430" s="123">
        <v>5500300</v>
      </c>
    </row>
    <row r="431" spans="2:17" ht="29.25" hidden="1" customHeight="1" x14ac:dyDescent="0.3">
      <c r="B431" s="302" t="s">
        <v>629</v>
      </c>
      <c r="C431" s="302"/>
      <c r="D431" s="302"/>
      <c r="E431" s="302"/>
      <c r="F431" s="123">
        <v>4290000</v>
      </c>
      <c r="G431" s="230">
        <v>4290000</v>
      </c>
      <c r="H431" s="230">
        <v>0</v>
      </c>
      <c r="I431" s="230">
        <v>0</v>
      </c>
      <c r="J431" s="230">
        <v>0</v>
      </c>
      <c r="K431" s="123">
        <v>0</v>
      </c>
      <c r="L431" s="123">
        <v>0</v>
      </c>
      <c r="M431" s="230">
        <v>0</v>
      </c>
      <c r="N431" s="230">
        <v>0</v>
      </c>
      <c r="O431" s="230">
        <v>0</v>
      </c>
      <c r="P431" s="230">
        <v>0</v>
      </c>
      <c r="Q431" s="123">
        <v>4290000</v>
      </c>
    </row>
    <row r="432" spans="2:17" ht="29.25" hidden="1" customHeight="1" x14ac:dyDescent="0.3">
      <c r="B432" s="302" t="s">
        <v>111</v>
      </c>
      <c r="C432" s="302"/>
      <c r="D432" s="302"/>
      <c r="E432" s="302"/>
      <c r="F432" s="123">
        <v>1998700</v>
      </c>
      <c r="G432" s="230">
        <v>1998700</v>
      </c>
      <c r="H432" s="230">
        <v>0</v>
      </c>
      <c r="I432" s="230">
        <v>0</v>
      </c>
      <c r="J432" s="230">
        <v>0</v>
      </c>
      <c r="K432" s="123">
        <v>0</v>
      </c>
      <c r="L432" s="123">
        <v>0</v>
      </c>
      <c r="M432" s="230">
        <v>0</v>
      </c>
      <c r="N432" s="230">
        <v>0</v>
      </c>
      <c r="O432" s="230">
        <v>0</v>
      </c>
      <c r="P432" s="230">
        <v>0</v>
      </c>
      <c r="Q432" s="123">
        <v>1998700</v>
      </c>
    </row>
    <row r="433" spans="2:21" ht="29.25" hidden="1" customHeight="1" x14ac:dyDescent="0.3">
      <c r="B433" s="302" t="s">
        <v>112</v>
      </c>
      <c r="C433" s="302"/>
      <c r="D433" s="302"/>
      <c r="E433" s="302"/>
      <c r="F433" s="123">
        <v>2482700</v>
      </c>
      <c r="G433" s="230">
        <v>2482700</v>
      </c>
      <c r="H433" s="230">
        <v>0</v>
      </c>
      <c r="I433" s="230">
        <v>0</v>
      </c>
      <c r="J433" s="230">
        <v>0</v>
      </c>
      <c r="K433" s="123">
        <v>0</v>
      </c>
      <c r="L433" s="123">
        <v>0</v>
      </c>
      <c r="M433" s="230">
        <v>0</v>
      </c>
      <c r="N433" s="230">
        <v>0</v>
      </c>
      <c r="O433" s="230">
        <v>0</v>
      </c>
      <c r="P433" s="230">
        <v>0</v>
      </c>
      <c r="Q433" s="123">
        <v>2482700</v>
      </c>
    </row>
    <row r="434" spans="2:21" ht="29.25" customHeight="1" x14ac:dyDescent="0.3">
      <c r="B434" s="302" t="s">
        <v>113</v>
      </c>
      <c r="C434" s="302"/>
      <c r="D434" s="302"/>
      <c r="E434" s="302"/>
      <c r="F434" s="123">
        <v>5193300</v>
      </c>
      <c r="G434" s="230">
        <v>5193300</v>
      </c>
      <c r="H434" s="230">
        <v>0</v>
      </c>
      <c r="I434" s="230">
        <v>0</v>
      </c>
      <c r="J434" s="230">
        <v>0</v>
      </c>
      <c r="K434" s="123">
        <v>0</v>
      </c>
      <c r="L434" s="123">
        <v>0</v>
      </c>
      <c r="M434" s="230">
        <v>0</v>
      </c>
      <c r="N434" s="230">
        <v>0</v>
      </c>
      <c r="O434" s="230">
        <v>0</v>
      </c>
      <c r="P434" s="230">
        <v>0</v>
      </c>
      <c r="Q434" s="123">
        <v>5193300</v>
      </c>
    </row>
    <row r="435" spans="2:21" ht="29.25" hidden="1" customHeight="1" x14ac:dyDescent="0.3">
      <c r="B435" s="302" t="s">
        <v>114</v>
      </c>
      <c r="C435" s="302"/>
      <c r="D435" s="302"/>
      <c r="E435" s="302"/>
      <c r="F435" s="123">
        <v>2716900</v>
      </c>
      <c r="G435" s="230">
        <v>2716900</v>
      </c>
      <c r="H435" s="230">
        <v>0</v>
      </c>
      <c r="I435" s="230">
        <v>0</v>
      </c>
      <c r="J435" s="230">
        <v>0</v>
      </c>
      <c r="K435" s="123">
        <v>0</v>
      </c>
      <c r="L435" s="123">
        <v>0</v>
      </c>
      <c r="M435" s="230">
        <v>0</v>
      </c>
      <c r="N435" s="230">
        <v>0</v>
      </c>
      <c r="O435" s="230">
        <v>0</v>
      </c>
      <c r="P435" s="230">
        <v>0</v>
      </c>
      <c r="Q435" s="123">
        <v>2716900</v>
      </c>
    </row>
    <row r="436" spans="2:21" ht="29.25" customHeight="1" x14ac:dyDescent="0.3">
      <c r="B436" s="302" t="s">
        <v>115</v>
      </c>
      <c r="C436" s="302"/>
      <c r="D436" s="302"/>
      <c r="E436" s="302"/>
      <c r="F436" s="123">
        <v>12574800</v>
      </c>
      <c r="G436" s="230">
        <v>12574800</v>
      </c>
      <c r="H436" s="230">
        <v>0</v>
      </c>
      <c r="I436" s="230">
        <v>0</v>
      </c>
      <c r="J436" s="230">
        <v>0</v>
      </c>
      <c r="K436" s="123">
        <v>0</v>
      </c>
      <c r="L436" s="123">
        <v>0</v>
      </c>
      <c r="M436" s="230">
        <v>0</v>
      </c>
      <c r="N436" s="230">
        <v>0</v>
      </c>
      <c r="O436" s="230">
        <v>0</v>
      </c>
      <c r="P436" s="230">
        <v>0</v>
      </c>
      <c r="Q436" s="123">
        <v>12574800</v>
      </c>
    </row>
    <row r="437" spans="2:21" ht="29.25" hidden="1" customHeight="1" x14ac:dyDescent="0.3">
      <c r="B437" s="302" t="s">
        <v>116</v>
      </c>
      <c r="C437" s="302"/>
      <c r="D437" s="302"/>
      <c r="E437" s="302"/>
      <c r="F437" s="123">
        <v>3405900</v>
      </c>
      <c r="G437" s="230">
        <v>3405900</v>
      </c>
      <c r="H437" s="230">
        <v>0</v>
      </c>
      <c r="I437" s="230">
        <v>0</v>
      </c>
      <c r="J437" s="230">
        <v>0</v>
      </c>
      <c r="K437" s="123">
        <v>0</v>
      </c>
      <c r="L437" s="123">
        <v>0</v>
      </c>
      <c r="M437" s="230">
        <v>0</v>
      </c>
      <c r="N437" s="230">
        <v>0</v>
      </c>
      <c r="O437" s="230">
        <v>0</v>
      </c>
      <c r="P437" s="230">
        <v>0</v>
      </c>
      <c r="Q437" s="123">
        <v>3405900</v>
      </c>
    </row>
    <row r="438" spans="2:21" ht="29.25" hidden="1" customHeight="1" x14ac:dyDescent="0.3">
      <c r="B438" s="302" t="s">
        <v>117</v>
      </c>
      <c r="C438" s="302"/>
      <c r="D438" s="302"/>
      <c r="E438" s="302"/>
      <c r="F438" s="123">
        <v>2775000</v>
      </c>
      <c r="G438" s="230">
        <v>2775000</v>
      </c>
      <c r="H438" s="230">
        <v>0</v>
      </c>
      <c r="I438" s="230">
        <v>0</v>
      </c>
      <c r="J438" s="230">
        <v>0</v>
      </c>
      <c r="K438" s="123">
        <v>0</v>
      </c>
      <c r="L438" s="123">
        <v>0</v>
      </c>
      <c r="M438" s="230">
        <v>0</v>
      </c>
      <c r="N438" s="230">
        <v>0</v>
      </c>
      <c r="O438" s="230">
        <v>0</v>
      </c>
      <c r="P438" s="230">
        <v>0</v>
      </c>
      <c r="Q438" s="123">
        <v>2775000</v>
      </c>
    </row>
    <row r="439" spans="2:21" ht="29.25" hidden="1" customHeight="1" x14ac:dyDescent="0.3">
      <c r="B439" s="302" t="s">
        <v>118</v>
      </c>
      <c r="C439" s="302"/>
      <c r="D439" s="302"/>
      <c r="E439" s="302"/>
      <c r="F439" s="123">
        <v>3626600</v>
      </c>
      <c r="G439" s="230">
        <v>3626600</v>
      </c>
      <c r="H439" s="230">
        <v>0</v>
      </c>
      <c r="I439" s="230">
        <v>0</v>
      </c>
      <c r="J439" s="230">
        <v>0</v>
      </c>
      <c r="K439" s="123">
        <v>0</v>
      </c>
      <c r="L439" s="123">
        <v>0</v>
      </c>
      <c r="M439" s="230">
        <v>0</v>
      </c>
      <c r="N439" s="230">
        <v>0</v>
      </c>
      <c r="O439" s="230">
        <v>0</v>
      </c>
      <c r="P439" s="230">
        <v>0</v>
      </c>
      <c r="Q439" s="123">
        <v>3626600</v>
      </c>
    </row>
    <row r="440" spans="2:21" ht="29.25" hidden="1" customHeight="1" x14ac:dyDescent="0.3">
      <c r="B440" s="302" t="s">
        <v>119</v>
      </c>
      <c r="C440" s="302"/>
      <c r="D440" s="302"/>
      <c r="E440" s="302"/>
      <c r="F440" s="123">
        <v>9544100</v>
      </c>
      <c r="G440" s="230">
        <v>9544100</v>
      </c>
      <c r="H440" s="230">
        <v>0</v>
      </c>
      <c r="I440" s="230">
        <v>0</v>
      </c>
      <c r="J440" s="230">
        <v>0</v>
      </c>
      <c r="K440" s="123">
        <v>0</v>
      </c>
      <c r="L440" s="123">
        <v>0</v>
      </c>
      <c r="M440" s="230">
        <v>0</v>
      </c>
      <c r="N440" s="230">
        <v>0</v>
      </c>
      <c r="O440" s="230">
        <v>0</v>
      </c>
      <c r="P440" s="230">
        <v>0</v>
      </c>
      <c r="Q440" s="123">
        <v>9544100</v>
      </c>
    </row>
    <row r="441" spans="2:21" ht="29.25" customHeight="1" x14ac:dyDescent="0.3">
      <c r="B441" s="302" t="s">
        <v>246</v>
      </c>
      <c r="C441" s="302"/>
      <c r="D441" s="302"/>
      <c r="E441" s="302"/>
      <c r="F441" s="123">
        <v>3771000</v>
      </c>
      <c r="G441" s="230">
        <v>3771000</v>
      </c>
      <c r="H441" s="230">
        <v>0</v>
      </c>
      <c r="I441" s="230">
        <v>0</v>
      </c>
      <c r="J441" s="230">
        <v>0</v>
      </c>
      <c r="K441" s="123">
        <v>0</v>
      </c>
      <c r="L441" s="123">
        <v>0</v>
      </c>
      <c r="M441" s="230">
        <v>0</v>
      </c>
      <c r="N441" s="230">
        <v>0</v>
      </c>
      <c r="O441" s="230">
        <v>0</v>
      </c>
      <c r="P441" s="230">
        <v>0</v>
      </c>
      <c r="Q441" s="123">
        <v>3771000</v>
      </c>
    </row>
    <row r="442" spans="2:21" ht="29.25" customHeight="1" x14ac:dyDescent="0.3">
      <c r="B442" s="302" t="s">
        <v>690</v>
      </c>
      <c r="C442" s="302"/>
      <c r="D442" s="302"/>
      <c r="E442" s="302"/>
      <c r="F442" s="123">
        <v>363700</v>
      </c>
      <c r="G442" s="230">
        <v>363700</v>
      </c>
      <c r="H442" s="230">
        <v>0</v>
      </c>
      <c r="I442" s="230">
        <v>0</v>
      </c>
      <c r="J442" s="230">
        <v>0</v>
      </c>
      <c r="K442" s="123">
        <v>0</v>
      </c>
      <c r="L442" s="123">
        <v>0</v>
      </c>
      <c r="M442" s="230">
        <v>0</v>
      </c>
      <c r="N442" s="230">
        <v>0</v>
      </c>
      <c r="O442" s="230">
        <v>0</v>
      </c>
      <c r="P442" s="230">
        <v>0</v>
      </c>
      <c r="Q442" s="123">
        <v>363700</v>
      </c>
    </row>
    <row r="443" spans="2:21" ht="26.25" customHeight="1" x14ac:dyDescent="0.3">
      <c r="B443" s="294" t="s">
        <v>668</v>
      </c>
      <c r="C443" s="295"/>
      <c r="D443" s="295"/>
      <c r="E443" s="296"/>
      <c r="F443" s="123">
        <v>2517300</v>
      </c>
      <c r="G443" s="230">
        <v>2517300</v>
      </c>
      <c r="H443" s="230">
        <v>0</v>
      </c>
      <c r="I443" s="230">
        <v>0</v>
      </c>
      <c r="J443" s="230">
        <v>0</v>
      </c>
      <c r="K443" s="123">
        <v>0</v>
      </c>
      <c r="L443" s="123">
        <v>0</v>
      </c>
      <c r="M443" s="230">
        <v>0</v>
      </c>
      <c r="N443" s="230">
        <v>0</v>
      </c>
      <c r="O443" s="230">
        <v>0</v>
      </c>
      <c r="P443" s="230">
        <v>0</v>
      </c>
      <c r="Q443" s="123">
        <v>2517300</v>
      </c>
    </row>
    <row r="444" spans="2:21" ht="22.5" customHeight="1" x14ac:dyDescent="0.3">
      <c r="B444" s="299" t="s">
        <v>134</v>
      </c>
      <c r="C444" s="300"/>
      <c r="D444" s="300"/>
      <c r="E444" s="301"/>
      <c r="F444" s="123">
        <v>3865629746.6700001</v>
      </c>
      <c r="G444" s="124">
        <v>3221149192.5999999</v>
      </c>
      <c r="H444" s="124">
        <v>1060481172.02</v>
      </c>
      <c r="I444" s="124">
        <v>167829648.07999998</v>
      </c>
      <c r="J444" s="124">
        <v>641449301.88</v>
      </c>
      <c r="K444" s="123">
        <v>1021100442.6700002</v>
      </c>
      <c r="L444" s="124">
        <v>399633248.34999996</v>
      </c>
      <c r="M444" s="124">
        <v>253696925.85000005</v>
      </c>
      <c r="N444" s="124">
        <v>22782944</v>
      </c>
      <c r="O444" s="124">
        <v>4510754</v>
      </c>
      <c r="P444" s="124">
        <v>767403516.82000005</v>
      </c>
      <c r="Q444" s="123">
        <v>4886730189.3400011</v>
      </c>
    </row>
    <row r="446" spans="2:21" ht="17.5" hidden="1" x14ac:dyDescent="0.35">
      <c r="B446" s="77" t="s">
        <v>595</v>
      </c>
      <c r="F446" s="77"/>
      <c r="J446" s="304"/>
      <c r="K446" s="304"/>
      <c r="L446" s="304"/>
      <c r="M446" s="304"/>
      <c r="P446" s="77" t="s">
        <v>50</v>
      </c>
      <c r="Q446" s="77"/>
    </row>
    <row r="447" spans="2:21" ht="25.5" customHeight="1" x14ac:dyDescent="0.3">
      <c r="B447" s="235" t="s">
        <v>607</v>
      </c>
      <c r="F447" s="77"/>
      <c r="P447" s="303" t="s">
        <v>608</v>
      </c>
      <c r="Q447" s="303"/>
      <c r="S447" s="98"/>
      <c r="T447" s="98"/>
      <c r="U447" s="98"/>
    </row>
    <row r="448" spans="2:21" hidden="1" x14ac:dyDescent="0.3">
      <c r="B448" s="77" t="s">
        <v>125</v>
      </c>
      <c r="F448" s="77"/>
      <c r="P448" s="77" t="s">
        <v>126</v>
      </c>
      <c r="Q448" s="77"/>
    </row>
    <row r="449" spans="2:21" hidden="1" x14ac:dyDescent="0.3">
      <c r="B449" s="77" t="s">
        <v>528</v>
      </c>
      <c r="F449" s="77"/>
      <c r="P449" s="77" t="s">
        <v>242</v>
      </c>
      <c r="Q449" s="77"/>
    </row>
    <row r="452" spans="2:21" x14ac:dyDescent="0.3">
      <c r="F452" s="77"/>
      <c r="Q452" s="77"/>
      <c r="S452" s="98"/>
    </row>
    <row r="453" spans="2:21" x14ac:dyDescent="0.3">
      <c r="F453" s="77"/>
      <c r="Q453" s="77"/>
    </row>
    <row r="454" spans="2:21" x14ac:dyDescent="0.3">
      <c r="F454" s="77"/>
      <c r="Q454" s="77"/>
    </row>
    <row r="456" spans="2:21" x14ac:dyDescent="0.3">
      <c r="F456" s="248"/>
      <c r="G456" s="225"/>
      <c r="H456" s="225"/>
      <c r="I456" s="225"/>
      <c r="J456" s="225"/>
      <c r="K456" s="248"/>
      <c r="L456" s="225"/>
      <c r="M456" s="225"/>
      <c r="N456" s="225"/>
      <c r="O456" s="225"/>
      <c r="P456" s="225"/>
      <c r="Q456" s="248"/>
    </row>
    <row r="457" spans="2:21" x14ac:dyDescent="0.3">
      <c r="F457" s="98"/>
      <c r="G457" s="98"/>
      <c r="H457" s="98"/>
      <c r="I457" s="98"/>
      <c r="J457" s="98"/>
      <c r="K457" s="98"/>
      <c r="L457" s="98"/>
      <c r="M457" s="98"/>
      <c r="N457" s="98"/>
      <c r="O457" s="98"/>
      <c r="P457" s="98"/>
      <c r="Q457" s="98"/>
    </row>
    <row r="458" spans="2:21" x14ac:dyDescent="0.3">
      <c r="F458" s="98"/>
      <c r="G458" s="98"/>
      <c r="H458" s="98"/>
      <c r="I458" s="98"/>
      <c r="J458" s="98"/>
      <c r="K458" s="98"/>
      <c r="L458" s="98"/>
      <c r="M458" s="98"/>
      <c r="N458" s="98"/>
      <c r="O458" s="98"/>
      <c r="P458" s="98"/>
      <c r="Q458" s="98"/>
      <c r="S458" s="98"/>
      <c r="T458" s="98"/>
      <c r="U458" s="98"/>
    </row>
    <row r="460" spans="2:21" x14ac:dyDescent="0.3">
      <c r="F460" s="77"/>
    </row>
    <row r="461" spans="2:21" x14ac:dyDescent="0.3">
      <c r="F461" s="249"/>
      <c r="G461" s="98"/>
      <c r="H461" s="98"/>
      <c r="I461" s="98"/>
      <c r="J461" s="98"/>
      <c r="K461" s="98"/>
      <c r="L461" s="98"/>
      <c r="M461" s="98"/>
      <c r="N461" s="98"/>
      <c r="O461" s="98"/>
      <c r="P461" s="98"/>
      <c r="Q461" s="249"/>
    </row>
    <row r="468" spans="6:10" x14ac:dyDescent="0.3">
      <c r="F468" s="77"/>
      <c r="J468" s="98"/>
    </row>
  </sheetData>
  <mergeCells count="182">
    <mergeCell ref="J186:K186"/>
    <mergeCell ref="P186:Q186"/>
    <mergeCell ref="J188:K188"/>
    <mergeCell ref="P188:Q188"/>
    <mergeCell ref="B415:E415"/>
    <mergeCell ref="B412:E412"/>
    <mergeCell ref="B274:E274"/>
    <mergeCell ref="B275:E275"/>
    <mergeCell ref="B276:E276"/>
    <mergeCell ref="B374:E374"/>
    <mergeCell ref="B372:E372"/>
    <mergeCell ref="B373:E373"/>
    <mergeCell ref="B371:E371"/>
    <mergeCell ref="B357:E357"/>
    <mergeCell ref="B413:E413"/>
    <mergeCell ref="B414:E414"/>
    <mergeCell ref="B410:E410"/>
    <mergeCell ref="B404:E404"/>
    <mergeCell ref="C310:E310"/>
    <mergeCell ref="D317:E317"/>
    <mergeCell ref="B358:E358"/>
    <mergeCell ref="B406:E406"/>
    <mergeCell ref="B408:E408"/>
    <mergeCell ref="D311:E311"/>
    <mergeCell ref="P447:Q447"/>
    <mergeCell ref="B364:E364"/>
    <mergeCell ref="B376:E376"/>
    <mergeCell ref="B361:E361"/>
    <mergeCell ref="B366:E366"/>
    <mergeCell ref="B391:E391"/>
    <mergeCell ref="B388:E388"/>
    <mergeCell ref="B383:E383"/>
    <mergeCell ref="B385:E385"/>
    <mergeCell ref="B380:E380"/>
    <mergeCell ref="B400:E400"/>
    <mergeCell ref="B394:E394"/>
    <mergeCell ref="B396:E396"/>
    <mergeCell ref="B401:E401"/>
    <mergeCell ref="B435:E435"/>
    <mergeCell ref="B363:E363"/>
    <mergeCell ref="B433:E433"/>
    <mergeCell ref="B411:E411"/>
    <mergeCell ref="B430:E430"/>
    <mergeCell ref="B409:E409"/>
    <mergeCell ref="B407:E407"/>
    <mergeCell ref="B405:E405"/>
    <mergeCell ref="B403:E403"/>
    <mergeCell ref="J446:M446"/>
    <mergeCell ref="B423:E423"/>
    <mergeCell ref="B424:E424"/>
    <mergeCell ref="B444:E444"/>
    <mergeCell ref="B441:E441"/>
    <mergeCell ref="B432:E432"/>
    <mergeCell ref="B438:E438"/>
    <mergeCell ref="B440:E440"/>
    <mergeCell ref="B436:E436"/>
    <mergeCell ref="B428:E428"/>
    <mergeCell ref="B427:E427"/>
    <mergeCell ref="B437:E437"/>
    <mergeCell ref="B439:E439"/>
    <mergeCell ref="B426:E426"/>
    <mergeCell ref="B434:E434"/>
    <mergeCell ref="B431:E431"/>
    <mergeCell ref="B429:E429"/>
    <mergeCell ref="B442:E442"/>
    <mergeCell ref="B443:E443"/>
    <mergeCell ref="D313:E313"/>
    <mergeCell ref="C315:E315"/>
    <mergeCell ref="B402:E402"/>
    <mergeCell ref="B398:E398"/>
    <mergeCell ref="B399:E399"/>
    <mergeCell ref="B397:E397"/>
    <mergeCell ref="B386:E386"/>
    <mergeCell ref="B387:E387"/>
    <mergeCell ref="B389:E389"/>
    <mergeCell ref="B393:E393"/>
    <mergeCell ref="B379:E379"/>
    <mergeCell ref="B365:E365"/>
    <mergeCell ref="B375:E375"/>
    <mergeCell ref="B377:E377"/>
    <mergeCell ref="B381:E381"/>
    <mergeCell ref="B378:E378"/>
    <mergeCell ref="B382:E382"/>
    <mergeCell ref="B384:E384"/>
    <mergeCell ref="B369:E369"/>
    <mergeCell ref="C285:E285"/>
    <mergeCell ref="C268:E268"/>
    <mergeCell ref="D257:E257"/>
    <mergeCell ref="D253:E253"/>
    <mergeCell ref="C255:E255"/>
    <mergeCell ref="B273:E273"/>
    <mergeCell ref="C256:E256"/>
    <mergeCell ref="C233:E233"/>
    <mergeCell ref="B370:E370"/>
    <mergeCell ref="C269:E269"/>
    <mergeCell ref="D286:E286"/>
    <mergeCell ref="C309:E309"/>
    <mergeCell ref="D289:E289"/>
    <mergeCell ref="D293:E293"/>
    <mergeCell ref="D304:E304"/>
    <mergeCell ref="D302:E302"/>
    <mergeCell ref="C277:E277"/>
    <mergeCell ref="C278:E278"/>
    <mergeCell ref="D279:E279"/>
    <mergeCell ref="C284:E284"/>
    <mergeCell ref="C316:E316"/>
    <mergeCell ref="D326:E326"/>
    <mergeCell ref="D327:E327"/>
    <mergeCell ref="B362:E362"/>
    <mergeCell ref="D222:E222"/>
    <mergeCell ref="D270:E270"/>
    <mergeCell ref="D235:E235"/>
    <mergeCell ref="D198:E198"/>
    <mergeCell ref="C203:E203"/>
    <mergeCell ref="C204:E204"/>
    <mergeCell ref="D212:E212"/>
    <mergeCell ref="C232:E232"/>
    <mergeCell ref="D215:E215"/>
    <mergeCell ref="D205:E205"/>
    <mergeCell ref="D227:E227"/>
    <mergeCell ref="C111:E111"/>
    <mergeCell ref="D112:E112"/>
    <mergeCell ref="C110:E110"/>
    <mergeCell ref="C197:E197"/>
    <mergeCell ref="C191:E191"/>
    <mergeCell ref="C196:E196"/>
    <mergeCell ref="D193:E193"/>
    <mergeCell ref="C192:E192"/>
    <mergeCell ref="D188:E188"/>
    <mergeCell ref="D186:E186"/>
    <mergeCell ref="C159:E159"/>
    <mergeCell ref="D161:E161"/>
    <mergeCell ref="D168:E168"/>
    <mergeCell ref="C160:E160"/>
    <mergeCell ref="D155:E155"/>
    <mergeCell ref="D145:E145"/>
    <mergeCell ref="D147:E147"/>
    <mergeCell ref="D153:E153"/>
    <mergeCell ref="D101:E101"/>
    <mergeCell ref="D84:E84"/>
    <mergeCell ref="D95:E95"/>
    <mergeCell ref="D85:E85"/>
    <mergeCell ref="D98:E98"/>
    <mergeCell ref="C13:E13"/>
    <mergeCell ref="D15:E15"/>
    <mergeCell ref="D74:E74"/>
    <mergeCell ref="D72:E72"/>
    <mergeCell ref="D27:E27"/>
    <mergeCell ref="C26:E26"/>
    <mergeCell ref="F8:J8"/>
    <mergeCell ref="G9:G11"/>
    <mergeCell ref="D91:E91"/>
    <mergeCell ref="D88:E88"/>
    <mergeCell ref="E8:E11"/>
    <mergeCell ref="C25:E25"/>
    <mergeCell ref="D18:E18"/>
    <mergeCell ref="C8:C11"/>
    <mergeCell ref="C14:E14"/>
    <mergeCell ref="M227:N227"/>
    <mergeCell ref="O1:Q1"/>
    <mergeCell ref="O10:O11"/>
    <mergeCell ref="B4:Q4"/>
    <mergeCell ref="O3:Q3"/>
    <mergeCell ref="Q8:Q11"/>
    <mergeCell ref="B8:B11"/>
    <mergeCell ref="F9:F11"/>
    <mergeCell ref="H10:H11"/>
    <mergeCell ref="B2:Q2"/>
    <mergeCell ref="G1:K1"/>
    <mergeCell ref="B5:D5"/>
    <mergeCell ref="J9:J11"/>
    <mergeCell ref="B6:D6"/>
    <mergeCell ref="D8:D11"/>
    <mergeCell ref="I10:I11"/>
    <mergeCell ref="N10:N11"/>
    <mergeCell ref="K8:P8"/>
    <mergeCell ref="H9:I9"/>
    <mergeCell ref="K9:K11"/>
    <mergeCell ref="P9:P11"/>
    <mergeCell ref="M9:M11"/>
    <mergeCell ref="L9:L11"/>
    <mergeCell ref="N9:O9"/>
  </mergeCells>
  <phoneticPr fontId="2" type="noConversion"/>
  <printOptions horizontalCentered="1"/>
  <pageMargins left="0.19685039370078741" right="0.19685039370078741" top="1.1811023622047245" bottom="0.59055118110236227" header="0.27559055118110237" footer="0.11811023622047245"/>
  <pageSetup paperSize="9" scale="52" fitToHeight="8" orientation="landscape" r:id="rId1"/>
  <headerFooter alignWithMargins="0"/>
  <rowBreaks count="5" manualBreakCount="5">
    <brk id="35" min="1" max="16" man="1"/>
    <brk id="231" min="1" max="16" man="1"/>
    <brk id="248" min="1" max="16" man="1"/>
    <brk id="254" min="1" max="16" man="1"/>
    <brk id="322" min="1" max="1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  <pageSetUpPr fitToPage="1"/>
  </sheetPr>
  <dimension ref="A1:Y468"/>
  <sheetViews>
    <sheetView showGridLines="0" topLeftCell="B1" zoomScale="84" zoomScaleNormal="84" zoomScaleSheetLayoutView="100" workbookViewId="0">
      <pane xSplit="4" ySplit="12" topLeftCell="F318" activePane="bottomRight" state="frozen"/>
      <selection activeCell="H32" sqref="H32"/>
      <selection pane="topRight" activeCell="H32" sqref="H32"/>
      <selection pane="bottomLeft" activeCell="H32" sqref="H32"/>
      <selection pane="bottomRight" activeCell="T320" sqref="T320"/>
    </sheetView>
  </sheetViews>
  <sheetFormatPr defaultColWidth="9.19921875" defaultRowHeight="13" x14ac:dyDescent="0.3"/>
  <cols>
    <col min="1" max="1" width="3.796875" style="12" hidden="1" customWidth="1"/>
    <col min="2" max="2" width="12.296875" style="12" customWidth="1"/>
    <col min="3" max="3" width="8" style="12" customWidth="1"/>
    <col min="4" max="4" width="10.296875" style="12" customWidth="1"/>
    <col min="5" max="5" width="50.69921875" style="12" bestFit="1" customWidth="1"/>
    <col min="6" max="6" width="17.796875" style="32" customWidth="1"/>
    <col min="7" max="7" width="18.296875" style="12" customWidth="1"/>
    <col min="8" max="8" width="17.19921875" style="12" bestFit="1" customWidth="1"/>
    <col min="9" max="9" width="15.69921875" style="12" customWidth="1"/>
    <col min="10" max="10" width="16" style="12" customWidth="1"/>
    <col min="11" max="11" width="19.796875" style="12" customWidth="1"/>
    <col min="12" max="12" width="16" style="12" customWidth="1"/>
    <col min="13" max="13" width="16.5" style="12" customWidth="1"/>
    <col min="14" max="14" width="14.5" style="12" bestFit="1" customWidth="1"/>
    <col min="15" max="15" width="15.5" style="12" customWidth="1"/>
    <col min="16" max="16" width="18" style="12" customWidth="1"/>
    <col min="17" max="17" width="20.5" style="32" customWidth="1"/>
    <col min="18" max="18" width="15.19921875" style="12" customWidth="1"/>
    <col min="19" max="19" width="18.5" style="12" bestFit="1" customWidth="1"/>
    <col min="20" max="20" width="15.296875" style="12" customWidth="1"/>
    <col min="21" max="21" width="14.69921875" style="12" customWidth="1"/>
    <col min="22" max="22" width="10" style="12" bestFit="1" customWidth="1"/>
    <col min="23" max="23" width="12.69921875" style="12" bestFit="1" customWidth="1"/>
    <col min="24" max="25" width="11.69921875" style="12" bestFit="1" customWidth="1"/>
    <col min="26" max="16384" width="9.19921875" style="12"/>
  </cols>
  <sheetData>
    <row r="1" spans="1:23" ht="58.5" customHeight="1" x14ac:dyDescent="0.3">
      <c r="F1" s="13"/>
      <c r="G1" s="14"/>
      <c r="H1" s="14"/>
      <c r="I1" s="14"/>
      <c r="J1" s="14"/>
      <c r="K1" s="14"/>
      <c r="L1" s="14"/>
      <c r="M1" s="14"/>
      <c r="N1" s="14"/>
      <c r="O1" s="308" t="s">
        <v>69</v>
      </c>
      <c r="P1" s="308"/>
      <c r="Q1" s="308"/>
    </row>
    <row r="2" spans="1:23" ht="23.25" customHeight="1" x14ac:dyDescent="0.3">
      <c r="B2" s="309" t="s">
        <v>151</v>
      </c>
      <c r="C2" s="309"/>
      <c r="D2" s="309"/>
      <c r="E2" s="309"/>
      <c r="F2" s="309"/>
      <c r="G2" s="309"/>
      <c r="H2" s="309"/>
      <c r="I2" s="309"/>
      <c r="J2" s="309"/>
      <c r="K2" s="309"/>
      <c r="L2" s="309"/>
      <c r="M2" s="309"/>
      <c r="N2" s="309"/>
      <c r="O2" s="309"/>
      <c r="P2" s="309"/>
      <c r="Q2" s="309"/>
    </row>
    <row r="3" spans="1:23" ht="12.75" customHeight="1" x14ac:dyDescent="0.3">
      <c r="F3" s="13"/>
      <c r="G3" s="14"/>
      <c r="H3" s="14"/>
      <c r="I3" s="14"/>
      <c r="J3" s="14"/>
      <c r="K3" s="14"/>
      <c r="L3" s="14"/>
      <c r="M3" s="14"/>
      <c r="N3" s="14"/>
      <c r="O3" s="308"/>
      <c r="P3" s="308"/>
      <c r="Q3" s="308"/>
    </row>
    <row r="4" spans="1:23" ht="39.75" customHeight="1" x14ac:dyDescent="0.3">
      <c r="B4" s="309" t="s">
        <v>152</v>
      </c>
      <c r="C4" s="309"/>
      <c r="D4" s="309"/>
      <c r="E4" s="309"/>
      <c r="F4" s="309"/>
      <c r="G4" s="309"/>
      <c r="H4" s="309"/>
      <c r="I4" s="309"/>
      <c r="J4" s="309"/>
      <c r="K4" s="309"/>
      <c r="L4" s="309"/>
      <c r="M4" s="309"/>
      <c r="N4" s="309"/>
      <c r="O4" s="309"/>
      <c r="P4" s="309"/>
      <c r="Q4" s="309"/>
    </row>
    <row r="5" spans="1:23" ht="12" customHeight="1" x14ac:dyDescent="0.3">
      <c r="B5" s="310" t="s">
        <v>537</v>
      </c>
      <c r="C5" s="310"/>
      <c r="D5" s="310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</row>
    <row r="6" spans="1:23" ht="12" customHeight="1" x14ac:dyDescent="0.3">
      <c r="B6" s="311" t="s">
        <v>124</v>
      </c>
      <c r="C6" s="311"/>
      <c r="D6" s="311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</row>
    <row r="7" spans="1:23" ht="17.5" x14ac:dyDescent="0.35">
      <c r="B7" s="16"/>
      <c r="C7" s="17"/>
      <c r="D7" s="17"/>
      <c r="E7" s="17"/>
      <c r="F7" s="18"/>
      <c r="G7" s="17"/>
      <c r="H7" s="19"/>
      <c r="I7" s="17"/>
      <c r="J7" s="17"/>
      <c r="K7" s="20"/>
      <c r="L7" s="20"/>
      <c r="M7" s="21"/>
      <c r="N7" s="21"/>
      <c r="O7" s="21"/>
      <c r="P7" s="21"/>
      <c r="Q7" s="22" t="s">
        <v>8</v>
      </c>
    </row>
    <row r="8" spans="1:23" ht="21.75" customHeight="1" x14ac:dyDescent="0.3">
      <c r="A8" s="23"/>
      <c r="B8" s="312" t="s">
        <v>251</v>
      </c>
      <c r="C8" s="312" t="s">
        <v>133</v>
      </c>
      <c r="D8" s="330" t="s">
        <v>9</v>
      </c>
      <c r="E8" s="314" t="s">
        <v>252</v>
      </c>
      <c r="F8" s="321" t="s">
        <v>195</v>
      </c>
      <c r="G8" s="321"/>
      <c r="H8" s="321"/>
      <c r="I8" s="321"/>
      <c r="J8" s="321"/>
      <c r="K8" s="321" t="s">
        <v>196</v>
      </c>
      <c r="L8" s="321"/>
      <c r="M8" s="321"/>
      <c r="N8" s="321"/>
      <c r="O8" s="321"/>
      <c r="P8" s="321"/>
      <c r="Q8" s="316" t="s">
        <v>197</v>
      </c>
    </row>
    <row r="9" spans="1:23" ht="16.5" customHeight="1" x14ac:dyDescent="0.3">
      <c r="A9" s="24"/>
      <c r="B9" s="313"/>
      <c r="C9" s="313"/>
      <c r="D9" s="330"/>
      <c r="E9" s="314"/>
      <c r="F9" s="314" t="s">
        <v>134</v>
      </c>
      <c r="G9" s="319" t="s">
        <v>198</v>
      </c>
      <c r="H9" s="314" t="s">
        <v>199</v>
      </c>
      <c r="I9" s="314"/>
      <c r="J9" s="319" t="s">
        <v>200</v>
      </c>
      <c r="K9" s="314" t="s">
        <v>134</v>
      </c>
      <c r="L9" s="315" t="s">
        <v>135</v>
      </c>
      <c r="M9" s="319" t="s">
        <v>198</v>
      </c>
      <c r="N9" s="314" t="s">
        <v>199</v>
      </c>
      <c r="O9" s="314"/>
      <c r="P9" s="319" t="s">
        <v>200</v>
      </c>
      <c r="Q9" s="316"/>
    </row>
    <row r="10" spans="1:23" ht="20.25" customHeight="1" x14ac:dyDescent="0.3">
      <c r="A10" s="25"/>
      <c r="B10" s="313"/>
      <c r="C10" s="313"/>
      <c r="D10" s="330"/>
      <c r="E10" s="314"/>
      <c r="F10" s="314"/>
      <c r="G10" s="319"/>
      <c r="H10" s="314" t="s">
        <v>201</v>
      </c>
      <c r="I10" s="314" t="s">
        <v>206</v>
      </c>
      <c r="J10" s="319"/>
      <c r="K10" s="314"/>
      <c r="L10" s="318"/>
      <c r="M10" s="319"/>
      <c r="N10" s="314" t="s">
        <v>201</v>
      </c>
      <c r="O10" s="314" t="s">
        <v>206</v>
      </c>
      <c r="P10" s="319"/>
      <c r="Q10" s="316"/>
      <c r="S10" s="21" t="s">
        <v>148</v>
      </c>
      <c r="T10" s="21" t="s">
        <v>149</v>
      </c>
      <c r="U10" s="21" t="s">
        <v>150</v>
      </c>
    </row>
    <row r="11" spans="1:23" ht="25.5" customHeight="1" x14ac:dyDescent="0.3">
      <c r="B11" s="313"/>
      <c r="C11" s="313"/>
      <c r="D11" s="312"/>
      <c r="E11" s="315"/>
      <c r="F11" s="315"/>
      <c r="G11" s="320"/>
      <c r="H11" s="315"/>
      <c r="I11" s="315"/>
      <c r="J11" s="320"/>
      <c r="K11" s="315"/>
      <c r="L11" s="318"/>
      <c r="M11" s="320"/>
      <c r="N11" s="315"/>
      <c r="O11" s="315"/>
      <c r="P11" s="320"/>
      <c r="Q11" s="317"/>
    </row>
    <row r="12" spans="1:23" s="21" customFormat="1" ht="12.75" customHeight="1" x14ac:dyDescent="0.3">
      <c r="A12" s="26"/>
      <c r="B12" s="149">
        <v>1</v>
      </c>
      <c r="C12" s="149">
        <v>2</v>
      </c>
      <c r="D12" s="149">
        <v>3</v>
      </c>
      <c r="E12" s="148">
        <v>4</v>
      </c>
      <c r="F12" s="148">
        <v>5</v>
      </c>
      <c r="G12" s="148">
        <v>6</v>
      </c>
      <c r="H12" s="148">
        <v>7</v>
      </c>
      <c r="I12" s="148">
        <v>8</v>
      </c>
      <c r="J12" s="148">
        <v>9</v>
      </c>
      <c r="K12" s="148">
        <v>10</v>
      </c>
      <c r="L12" s="148">
        <v>11</v>
      </c>
      <c r="M12" s="148">
        <v>12</v>
      </c>
      <c r="N12" s="148">
        <v>13</v>
      </c>
      <c r="O12" s="148">
        <v>14</v>
      </c>
      <c r="P12" s="148">
        <v>15</v>
      </c>
      <c r="Q12" s="148">
        <v>16</v>
      </c>
    </row>
    <row r="13" spans="1:23" s="27" customFormat="1" ht="15.75" hidden="1" customHeight="1" x14ac:dyDescent="0.3">
      <c r="B13" s="127" t="s">
        <v>208</v>
      </c>
      <c r="C13" s="268" t="s">
        <v>140</v>
      </c>
      <c r="D13" s="270"/>
      <c r="E13" s="269"/>
      <c r="F13" s="9">
        <f t="shared" ref="F13:F24" si="0">G13+J13</f>
        <v>0</v>
      </c>
      <c r="G13" s="28">
        <f>G14</f>
        <v>0</v>
      </c>
      <c r="H13" s="9">
        <f>H14</f>
        <v>0</v>
      </c>
      <c r="I13" s="9">
        <f>I14</f>
        <v>0</v>
      </c>
      <c r="J13" s="9">
        <f>J14</f>
        <v>0</v>
      </c>
      <c r="K13" s="9">
        <f t="shared" ref="K13:K26" si="1">M13+P13</f>
        <v>0</v>
      </c>
      <c r="L13" s="9">
        <f>L14</f>
        <v>0</v>
      </c>
      <c r="M13" s="9">
        <f>M14</f>
        <v>0</v>
      </c>
      <c r="N13" s="9">
        <f>N14</f>
        <v>0</v>
      </c>
      <c r="O13" s="9">
        <f>O14</f>
        <v>0</v>
      </c>
      <c r="P13" s="9">
        <f>P14</f>
        <v>0</v>
      </c>
      <c r="Q13" s="9">
        <f t="shared" ref="Q13:Q24" si="2">F13+K13</f>
        <v>0</v>
      </c>
      <c r="S13" s="29">
        <f>S16+S17+S19+S20+S22+S23+S24</f>
        <v>0</v>
      </c>
      <c r="T13" s="29">
        <f>T16+T17+T19+T20+T22+T23+T24</f>
        <v>0</v>
      </c>
      <c r="U13" s="29">
        <f>U16+U17+U19+U20+U22+U23+U24</f>
        <v>0</v>
      </c>
    </row>
    <row r="14" spans="1:23" ht="15" hidden="1" customHeight="1" x14ac:dyDescent="0.3">
      <c r="B14" s="95" t="s">
        <v>207</v>
      </c>
      <c r="C14" s="273" t="s">
        <v>141</v>
      </c>
      <c r="D14" s="274"/>
      <c r="E14" s="275"/>
      <c r="F14" s="3">
        <f t="shared" si="0"/>
        <v>0</v>
      </c>
      <c r="G14" s="30">
        <f>G15+G18+G21+G23</f>
        <v>0</v>
      </c>
      <c r="H14" s="30">
        <f t="shared" ref="H14:J14" si="3">H15+H18+H21+H23</f>
        <v>0</v>
      </c>
      <c r="I14" s="30">
        <f t="shared" si="3"/>
        <v>0</v>
      </c>
      <c r="J14" s="30">
        <f t="shared" si="3"/>
        <v>0</v>
      </c>
      <c r="K14" s="3">
        <f t="shared" si="1"/>
        <v>0</v>
      </c>
      <c r="L14" s="30">
        <f t="shared" ref="L14:P14" si="4">L15+L18+L21+L23</f>
        <v>0</v>
      </c>
      <c r="M14" s="30">
        <f t="shared" si="4"/>
        <v>0</v>
      </c>
      <c r="N14" s="30">
        <f t="shared" si="4"/>
        <v>0</v>
      </c>
      <c r="O14" s="30">
        <f t="shared" si="4"/>
        <v>0</v>
      </c>
      <c r="P14" s="30">
        <f t="shared" si="4"/>
        <v>0</v>
      </c>
      <c r="Q14" s="9">
        <f t="shared" si="2"/>
        <v>0</v>
      </c>
      <c r="W14" s="31"/>
    </row>
    <row r="15" spans="1:23" s="32" customFormat="1" ht="14.25" hidden="1" customHeight="1" x14ac:dyDescent="0.3">
      <c r="B15" s="151" t="s">
        <v>190</v>
      </c>
      <c r="C15" s="151" t="s">
        <v>256</v>
      </c>
      <c r="D15" s="268" t="s">
        <v>257</v>
      </c>
      <c r="E15" s="269"/>
      <c r="F15" s="3">
        <f t="shared" si="0"/>
        <v>0</v>
      </c>
      <c r="G15" s="6">
        <f>G16+G17</f>
        <v>0</v>
      </c>
      <c r="H15" s="3">
        <f>H16+H17</f>
        <v>0</v>
      </c>
      <c r="I15" s="3">
        <f>I16+I17</f>
        <v>0</v>
      </c>
      <c r="J15" s="3">
        <f>J16+J17</f>
        <v>0</v>
      </c>
      <c r="K15" s="3">
        <f t="shared" si="1"/>
        <v>0</v>
      </c>
      <c r="L15" s="3">
        <f>L16+L17</f>
        <v>0</v>
      </c>
      <c r="M15" s="3">
        <f>M16+M17</f>
        <v>0</v>
      </c>
      <c r="N15" s="3">
        <f>N16+N17</f>
        <v>0</v>
      </c>
      <c r="O15" s="3">
        <f>O16+O17</f>
        <v>0</v>
      </c>
      <c r="P15" s="3">
        <f>P16+P17</f>
        <v>0</v>
      </c>
      <c r="Q15" s="9">
        <f t="shared" si="2"/>
        <v>0</v>
      </c>
    </row>
    <row r="16" spans="1:23" ht="70" hidden="1" x14ac:dyDescent="0.3">
      <c r="B16" s="63" t="s">
        <v>313</v>
      </c>
      <c r="C16" s="64" t="s">
        <v>314</v>
      </c>
      <c r="D16" s="63" t="s">
        <v>475</v>
      </c>
      <c r="E16" s="65" t="s">
        <v>324</v>
      </c>
      <c r="F16" s="3">
        <f t="shared" si="0"/>
        <v>0</v>
      </c>
      <c r="G16" s="7"/>
      <c r="H16" s="8"/>
      <c r="I16" s="8"/>
      <c r="J16" s="8"/>
      <c r="K16" s="3">
        <f t="shared" si="1"/>
        <v>0</v>
      </c>
      <c r="L16" s="8"/>
      <c r="M16" s="8"/>
      <c r="N16" s="8"/>
      <c r="O16" s="8"/>
      <c r="P16" s="8"/>
      <c r="Q16" s="9">
        <f t="shared" si="2"/>
        <v>0</v>
      </c>
    </row>
    <row r="17" spans="2:25" ht="22.5" hidden="1" customHeight="1" x14ac:dyDescent="0.3">
      <c r="B17" s="63" t="s">
        <v>322</v>
      </c>
      <c r="C17" s="64" t="s">
        <v>278</v>
      </c>
      <c r="D17" s="63" t="s">
        <v>323</v>
      </c>
      <c r="E17" s="65" t="s">
        <v>325</v>
      </c>
      <c r="F17" s="3">
        <f t="shared" si="0"/>
        <v>0</v>
      </c>
      <c r="G17" s="7"/>
      <c r="H17" s="8"/>
      <c r="I17" s="8"/>
      <c r="J17" s="8"/>
      <c r="K17" s="3">
        <f t="shared" si="1"/>
        <v>0</v>
      </c>
      <c r="L17" s="8"/>
      <c r="M17" s="8"/>
      <c r="N17" s="8"/>
      <c r="O17" s="8"/>
      <c r="P17" s="8"/>
      <c r="Q17" s="3">
        <f t="shared" si="2"/>
        <v>0</v>
      </c>
      <c r="S17" s="31"/>
      <c r="W17" s="31"/>
      <c r="X17" s="31"/>
      <c r="Y17" s="31"/>
    </row>
    <row r="18" spans="2:25" s="32" customFormat="1" ht="14.25" hidden="1" customHeight="1" x14ac:dyDescent="0.3">
      <c r="B18" s="151" t="s">
        <v>191</v>
      </c>
      <c r="C18" s="151" t="s">
        <v>222</v>
      </c>
      <c r="D18" s="271" t="s">
        <v>223</v>
      </c>
      <c r="E18" s="272"/>
      <c r="F18" s="3">
        <f t="shared" si="0"/>
        <v>0</v>
      </c>
      <c r="G18" s="6">
        <f t="shared" ref="G18:J19" si="5">G19</f>
        <v>0</v>
      </c>
      <c r="H18" s="3">
        <f t="shared" si="5"/>
        <v>0</v>
      </c>
      <c r="I18" s="3">
        <f t="shared" si="5"/>
        <v>0</v>
      </c>
      <c r="J18" s="3">
        <f t="shared" si="5"/>
        <v>0</v>
      </c>
      <c r="K18" s="3">
        <f t="shared" si="1"/>
        <v>0</v>
      </c>
      <c r="L18" s="3">
        <f t="shared" ref="L18:P19" si="6">L19</f>
        <v>0</v>
      </c>
      <c r="M18" s="3">
        <f t="shared" si="6"/>
        <v>0</v>
      </c>
      <c r="N18" s="3">
        <f t="shared" si="6"/>
        <v>0</v>
      </c>
      <c r="O18" s="3">
        <f t="shared" si="6"/>
        <v>0</v>
      </c>
      <c r="P18" s="3">
        <f t="shared" si="6"/>
        <v>0</v>
      </c>
      <c r="Q18" s="9">
        <f t="shared" si="2"/>
        <v>0</v>
      </c>
    </row>
    <row r="19" spans="2:25" ht="14" hidden="1" x14ac:dyDescent="0.3">
      <c r="B19" s="63" t="s">
        <v>583</v>
      </c>
      <c r="C19" s="64">
        <v>3240</v>
      </c>
      <c r="D19" s="63"/>
      <c r="E19" s="65" t="s">
        <v>315</v>
      </c>
      <c r="F19" s="3">
        <f t="shared" si="0"/>
        <v>0</v>
      </c>
      <c r="G19" s="7">
        <f t="shared" si="5"/>
        <v>0</v>
      </c>
      <c r="H19" s="8">
        <f t="shared" si="5"/>
        <v>0</v>
      </c>
      <c r="I19" s="8">
        <f t="shared" si="5"/>
        <v>0</v>
      </c>
      <c r="J19" s="8">
        <f t="shared" si="5"/>
        <v>0</v>
      </c>
      <c r="K19" s="3">
        <f t="shared" si="1"/>
        <v>0</v>
      </c>
      <c r="L19" s="3">
        <f t="shared" si="6"/>
        <v>0</v>
      </c>
      <c r="M19" s="3">
        <f t="shared" si="6"/>
        <v>0</v>
      </c>
      <c r="N19" s="3">
        <f t="shared" si="6"/>
        <v>0</v>
      </c>
      <c r="O19" s="3">
        <f t="shared" si="6"/>
        <v>0</v>
      </c>
      <c r="P19" s="3">
        <f t="shared" si="6"/>
        <v>0</v>
      </c>
      <c r="Q19" s="9">
        <f t="shared" si="2"/>
        <v>0</v>
      </c>
    </row>
    <row r="20" spans="2:25" ht="28" hidden="1" x14ac:dyDescent="0.3">
      <c r="B20" s="63" t="s">
        <v>584</v>
      </c>
      <c r="C20" s="64">
        <v>3242</v>
      </c>
      <c r="D20" s="63" t="s">
        <v>586</v>
      </c>
      <c r="E20" s="65" t="s">
        <v>585</v>
      </c>
      <c r="F20" s="3">
        <f t="shared" si="0"/>
        <v>0</v>
      </c>
      <c r="G20" s="7"/>
      <c r="H20" s="8"/>
      <c r="I20" s="8"/>
      <c r="J20" s="8"/>
      <c r="K20" s="3">
        <f t="shared" si="1"/>
        <v>0</v>
      </c>
      <c r="L20" s="8"/>
      <c r="M20" s="8"/>
      <c r="N20" s="8"/>
      <c r="O20" s="8"/>
      <c r="P20" s="8"/>
      <c r="Q20" s="9">
        <f t="shared" si="2"/>
        <v>0</v>
      </c>
      <c r="S20" s="31"/>
    </row>
    <row r="21" spans="2:25" s="32" customFormat="1" ht="32.5" hidden="1" customHeight="1" x14ac:dyDescent="0.3">
      <c r="B21" s="63" t="s">
        <v>633</v>
      </c>
      <c r="C21" s="64" t="s">
        <v>634</v>
      </c>
      <c r="D21" s="63">
        <v>490</v>
      </c>
      <c r="E21" s="65" t="s">
        <v>267</v>
      </c>
      <c r="F21" s="3">
        <f t="shared" si="0"/>
        <v>0</v>
      </c>
      <c r="G21" s="6"/>
      <c r="H21" s="3"/>
      <c r="I21" s="3"/>
      <c r="J21" s="3"/>
      <c r="K21" s="3">
        <f t="shared" si="1"/>
        <v>0</v>
      </c>
      <c r="L21" s="3"/>
      <c r="M21" s="3"/>
      <c r="N21" s="3"/>
      <c r="O21" s="3"/>
      <c r="P21" s="3"/>
      <c r="Q21" s="9">
        <f t="shared" si="2"/>
        <v>0</v>
      </c>
    </row>
    <row r="22" spans="2:25" ht="32.5" hidden="1" customHeight="1" x14ac:dyDescent="0.3">
      <c r="B22" s="63" t="s">
        <v>540</v>
      </c>
      <c r="C22" s="64">
        <v>7680</v>
      </c>
      <c r="D22" s="63" t="s">
        <v>320</v>
      </c>
      <c r="E22" s="65" t="s">
        <v>541</v>
      </c>
      <c r="F22" s="3">
        <f t="shared" si="0"/>
        <v>0</v>
      </c>
      <c r="G22" s="7"/>
      <c r="H22" s="8"/>
      <c r="I22" s="8"/>
      <c r="J22" s="8"/>
      <c r="K22" s="3">
        <f t="shared" si="1"/>
        <v>0</v>
      </c>
      <c r="L22" s="8"/>
      <c r="M22" s="8"/>
      <c r="N22" s="8"/>
      <c r="O22" s="8"/>
      <c r="P22" s="8"/>
      <c r="Q22" s="9">
        <f t="shared" si="2"/>
        <v>0</v>
      </c>
      <c r="S22" s="31"/>
    </row>
    <row r="23" spans="2:25" ht="29.25" hidden="1" customHeight="1" x14ac:dyDescent="0.3">
      <c r="B23" s="63" t="s">
        <v>321</v>
      </c>
      <c r="C23" s="64" t="s">
        <v>316</v>
      </c>
      <c r="D23" s="63"/>
      <c r="E23" s="65" t="s">
        <v>319</v>
      </c>
      <c r="F23" s="3">
        <f t="shared" si="0"/>
        <v>0</v>
      </c>
      <c r="G23" s="7">
        <f>G24</f>
        <v>0</v>
      </c>
      <c r="H23" s="8">
        <f>H24</f>
        <v>0</v>
      </c>
      <c r="I23" s="33">
        <f>I24</f>
        <v>0</v>
      </c>
      <c r="J23" s="33">
        <f>J24</f>
        <v>0</v>
      </c>
      <c r="K23" s="3">
        <f t="shared" si="1"/>
        <v>0</v>
      </c>
      <c r="L23" s="3">
        <f>L24</f>
        <v>0</v>
      </c>
      <c r="M23" s="33">
        <f>M24</f>
        <v>0</v>
      </c>
      <c r="N23" s="33">
        <f>N24</f>
        <v>0</v>
      </c>
      <c r="O23" s="33">
        <f>O24</f>
        <v>0</v>
      </c>
      <c r="P23" s="33">
        <f>P24</f>
        <v>0</v>
      </c>
      <c r="Q23" s="3">
        <f t="shared" si="2"/>
        <v>0</v>
      </c>
    </row>
    <row r="24" spans="2:25" ht="14" hidden="1" x14ac:dyDescent="0.3">
      <c r="B24" s="63" t="s">
        <v>318</v>
      </c>
      <c r="C24" s="64" t="s">
        <v>317</v>
      </c>
      <c r="D24" s="63" t="s">
        <v>455</v>
      </c>
      <c r="E24" s="65" t="s">
        <v>243</v>
      </c>
      <c r="F24" s="5">
        <f t="shared" si="0"/>
        <v>0</v>
      </c>
      <c r="G24" s="34"/>
      <c r="H24" s="8"/>
      <c r="I24" s="8"/>
      <c r="J24" s="8"/>
      <c r="K24" s="3">
        <f t="shared" si="1"/>
        <v>0</v>
      </c>
      <c r="L24" s="8"/>
      <c r="M24" s="8"/>
      <c r="N24" s="8"/>
      <c r="O24" s="8"/>
      <c r="P24" s="8"/>
      <c r="Q24" s="3">
        <f t="shared" si="2"/>
        <v>0</v>
      </c>
    </row>
    <row r="25" spans="2:25" s="32" customFormat="1" ht="14.25" customHeight="1" x14ac:dyDescent="0.3">
      <c r="B25" s="158" t="s">
        <v>329</v>
      </c>
      <c r="C25" s="327" t="s">
        <v>65</v>
      </c>
      <c r="D25" s="328"/>
      <c r="E25" s="329"/>
      <c r="F25" s="119">
        <f>G25+J25</f>
        <v>-3138538</v>
      </c>
      <c r="G25" s="159">
        <f>G26</f>
        <v>-3138538</v>
      </c>
      <c r="H25" s="119">
        <f>H26</f>
        <v>-1914495</v>
      </c>
      <c r="I25" s="119">
        <f>I26</f>
        <v>212009</v>
      </c>
      <c r="J25" s="119">
        <f>J26</f>
        <v>0</v>
      </c>
      <c r="K25" s="119">
        <f t="shared" si="1"/>
        <v>121648388</v>
      </c>
      <c r="L25" s="119">
        <f>L26</f>
        <v>121648388</v>
      </c>
      <c r="M25" s="119">
        <f>M26</f>
        <v>0</v>
      </c>
      <c r="N25" s="119">
        <f>N26</f>
        <v>0</v>
      </c>
      <c r="O25" s="119">
        <f>O26</f>
        <v>0</v>
      </c>
      <c r="P25" s="119">
        <f>P26</f>
        <v>121648388</v>
      </c>
      <c r="Q25" s="172">
        <f>F25+K25</f>
        <v>118509850</v>
      </c>
      <c r="S25" s="56">
        <f>S30+S31+S32+S33+S35+S36+S37+S38+S47+S48+S51+S52+S56+S57+S73+S75+S76+S77+S78+S79+S80+S82+S83+S86+S87+S89+S90+S92+S93+S94+S97+S99+S100+S102+S103</f>
        <v>0</v>
      </c>
      <c r="T25" s="56">
        <f>T30+T31+T32+T33+T35+T36+T37+T38+T47+T48+T51+T52+T56+T57+T73+T75+T76+T77+T78+T79+T80+T82+T83+T86+T87+T89+T90+T92+T93+T94+T97+T99+T100+T102+T103</f>
        <v>0</v>
      </c>
      <c r="U25" s="56">
        <f>U30+U31+U32+U33+U35+U36+U37+U38+U47+U48+U51+U52+U56+U57+U73+U75+U76+U77+U78+U79+U80+U82+U83+U86+U87+U89+U90+U92+U93+U94+U97+U99+U100+U102+U103</f>
        <v>0</v>
      </c>
    </row>
    <row r="26" spans="2:25" s="32" customFormat="1" ht="15" customHeight="1" x14ac:dyDescent="0.3">
      <c r="B26" s="120" t="s">
        <v>330</v>
      </c>
      <c r="C26" s="324" t="s">
        <v>65</v>
      </c>
      <c r="D26" s="325"/>
      <c r="E26" s="326"/>
      <c r="F26" s="121">
        <f t="shared" ref="F26" si="7">G26+J26</f>
        <v>-3138538</v>
      </c>
      <c r="G26" s="160">
        <f>G27+G72+G74+G104+G39+G109+G84</f>
        <v>-3138538</v>
      </c>
      <c r="H26" s="121">
        <f>H27+H72+H74+H104+H39+H109+H84</f>
        <v>-1914495</v>
      </c>
      <c r="I26" s="121">
        <f>I27+I72+I74+I104+I39+I109+I84</f>
        <v>212009</v>
      </c>
      <c r="J26" s="121">
        <f>J27+J72+J74+J104+J39+J109+J84+J40</f>
        <v>0</v>
      </c>
      <c r="K26" s="119">
        <f t="shared" si="1"/>
        <v>121648388</v>
      </c>
      <c r="L26" s="174">
        <f>L27+L72+L74+L104+L39+L109+L84+L40</f>
        <v>121648388</v>
      </c>
      <c r="M26" s="121">
        <f>M27+M72+M74+M104+M39+M109+M84</f>
        <v>0</v>
      </c>
      <c r="N26" s="174">
        <f>N27+N72+N74+N104+N39+N109+N84</f>
        <v>0</v>
      </c>
      <c r="O26" s="121">
        <f>O27+O72+O74+O104+O39+O109+O84</f>
        <v>0</v>
      </c>
      <c r="P26" s="121">
        <f>P27+P72+P74+P104+P39+P109+P84</f>
        <v>121648388</v>
      </c>
      <c r="Q26" s="172">
        <f>F26+K26</f>
        <v>118509850</v>
      </c>
      <c r="S26" s="56"/>
      <c r="T26" s="56"/>
      <c r="U26" s="56"/>
    </row>
    <row r="27" spans="2:25" s="32" customFormat="1" ht="14" x14ac:dyDescent="0.3">
      <c r="B27" s="158" t="s">
        <v>384</v>
      </c>
      <c r="C27" s="164">
        <v>1000</v>
      </c>
      <c r="D27" s="327" t="s">
        <v>209</v>
      </c>
      <c r="E27" s="329"/>
      <c r="F27" s="119">
        <f>G27+J27</f>
        <v>-1857205</v>
      </c>
      <c r="G27" s="159">
        <f>G29+G34+G45+G46+G50+G54+G55+G41+G65+G40+G69+G64+G66</f>
        <v>-1857205</v>
      </c>
      <c r="H27" s="159">
        <f t="shared" ref="H27:J27" si="8">H29+H34+H45+H46+H50+H54+H55+H41+H65+H40+H69+H64+H66</f>
        <v>-1829520</v>
      </c>
      <c r="I27" s="159">
        <f t="shared" si="8"/>
        <v>537149</v>
      </c>
      <c r="J27" s="159">
        <f t="shared" si="8"/>
        <v>0</v>
      </c>
      <c r="K27" s="119">
        <f>M27+P27</f>
        <v>120170914</v>
      </c>
      <c r="L27" s="159">
        <f>L29+L34+L45+L46+L50+L54+L55+L41+L65+L40+L64+L66</f>
        <v>120170914</v>
      </c>
      <c r="M27" s="159">
        <f t="shared" ref="M27:P27" si="9">M29+M34+M45+M46+M50+M54+M55+M41+M65+M40+M64+M66</f>
        <v>0</v>
      </c>
      <c r="N27" s="159">
        <f t="shared" si="9"/>
        <v>0</v>
      </c>
      <c r="O27" s="159">
        <f t="shared" si="9"/>
        <v>0</v>
      </c>
      <c r="P27" s="159">
        <f t="shared" si="9"/>
        <v>120170914</v>
      </c>
      <c r="Q27" s="119">
        <f>F27+K27</f>
        <v>118313709</v>
      </c>
    </row>
    <row r="28" spans="2:25" s="32" customFormat="1" ht="14" hidden="1" x14ac:dyDescent="0.3">
      <c r="B28" s="151"/>
      <c r="C28" s="68"/>
      <c r="D28" s="152"/>
      <c r="E28" s="153"/>
      <c r="F28" s="123"/>
      <c r="G28" s="69"/>
      <c r="H28" s="123"/>
      <c r="I28" s="123"/>
      <c r="J28" s="123"/>
      <c r="K28" s="123"/>
      <c r="L28" s="123"/>
      <c r="M28" s="123"/>
      <c r="N28" s="123"/>
      <c r="O28" s="123"/>
      <c r="P28" s="123"/>
      <c r="Q28" s="123"/>
    </row>
    <row r="29" spans="2:25" s="32" customFormat="1" ht="28" x14ac:dyDescent="0.3">
      <c r="B29" s="162" t="s">
        <v>350</v>
      </c>
      <c r="C29" s="167">
        <v>1020</v>
      </c>
      <c r="D29" s="162"/>
      <c r="E29" s="171" t="s">
        <v>351</v>
      </c>
      <c r="F29" s="72">
        <f>G29+J29</f>
        <v>6819360</v>
      </c>
      <c r="G29" s="165">
        <f>G30+G31+G32+G33</f>
        <v>6819360</v>
      </c>
      <c r="H29" s="73">
        <f>H30+H31+H32+H33</f>
        <v>369208</v>
      </c>
      <c r="I29" s="73">
        <f>I30+I31+I32+I33</f>
        <v>78100</v>
      </c>
      <c r="J29" s="73"/>
      <c r="K29" s="72">
        <f>M29+P29</f>
        <v>330000</v>
      </c>
      <c r="L29" s="73">
        <f>L31+L32+L33</f>
        <v>330000</v>
      </c>
      <c r="M29" s="73">
        <f>M30+M31+M33+M32</f>
        <v>0</v>
      </c>
      <c r="N29" s="73"/>
      <c r="O29" s="73"/>
      <c r="P29" s="73">
        <f>P31+P32+P33</f>
        <v>330000</v>
      </c>
      <c r="Q29" s="72">
        <f>F29+K29</f>
        <v>7149360</v>
      </c>
    </row>
    <row r="30" spans="2:25" s="32" customFormat="1" ht="42" hidden="1" x14ac:dyDescent="0.3">
      <c r="B30" s="63" t="s">
        <v>352</v>
      </c>
      <c r="C30" s="64">
        <v>1021</v>
      </c>
      <c r="D30" s="63" t="s">
        <v>353</v>
      </c>
      <c r="E30" s="65" t="s">
        <v>300</v>
      </c>
      <c r="F30" s="123">
        <f>G30+J30</f>
        <v>0</v>
      </c>
      <c r="G30" s="66"/>
      <c r="H30" s="67"/>
      <c r="I30" s="67"/>
      <c r="J30" s="67"/>
      <c r="K30" s="123">
        <f>M30+P30</f>
        <v>0</v>
      </c>
      <c r="L30" s="67"/>
      <c r="M30" s="67"/>
      <c r="N30" s="67"/>
      <c r="O30" s="67"/>
      <c r="P30" s="67"/>
      <c r="Q30" s="123">
        <f>F30+K30</f>
        <v>0</v>
      </c>
    </row>
    <row r="31" spans="2:25" s="32" customFormat="1" ht="56" x14ac:dyDescent="0.3">
      <c r="B31" s="192" t="s">
        <v>355</v>
      </c>
      <c r="C31" s="190">
        <v>1022</v>
      </c>
      <c r="D31" s="192" t="s">
        <v>450</v>
      </c>
      <c r="E31" s="193" t="s">
        <v>301</v>
      </c>
      <c r="F31" s="70">
        <f>G31+J31</f>
        <v>2440267</v>
      </c>
      <c r="G31" s="175">
        <v>2440267</v>
      </c>
      <c r="H31" s="163">
        <v>431900</v>
      </c>
      <c r="I31" s="163">
        <v>12200</v>
      </c>
      <c r="J31" s="163"/>
      <c r="K31" s="70">
        <f>M31+P31</f>
        <v>0</v>
      </c>
      <c r="L31" s="163"/>
      <c r="M31" s="163"/>
      <c r="N31" s="163"/>
      <c r="O31" s="163"/>
      <c r="P31" s="163"/>
      <c r="Q31" s="70">
        <f>F31+K31</f>
        <v>2440267</v>
      </c>
    </row>
    <row r="32" spans="2:25" s="32" customFormat="1" ht="42" x14ac:dyDescent="0.3">
      <c r="B32" s="192" t="s">
        <v>357</v>
      </c>
      <c r="C32" s="190">
        <v>1023</v>
      </c>
      <c r="D32" s="192" t="s">
        <v>450</v>
      </c>
      <c r="E32" s="193" t="s">
        <v>302</v>
      </c>
      <c r="F32" s="70">
        <f>G32+J32</f>
        <v>4219093</v>
      </c>
      <c r="G32" s="175">
        <f>76850+4142243</f>
        <v>4219093</v>
      </c>
      <c r="H32" s="163">
        <v>-62692</v>
      </c>
      <c r="I32" s="163">
        <v>15900</v>
      </c>
      <c r="J32" s="163"/>
      <c r="K32" s="70">
        <f>M32+P32</f>
        <v>330000</v>
      </c>
      <c r="L32" s="163">
        <v>330000</v>
      </c>
      <c r="M32" s="163"/>
      <c r="N32" s="163"/>
      <c r="O32" s="163"/>
      <c r="P32" s="163">
        <v>330000</v>
      </c>
      <c r="Q32" s="70">
        <f>F32+K32</f>
        <v>4549093</v>
      </c>
    </row>
    <row r="33" spans="2:17" s="32" customFormat="1" ht="84" customHeight="1" x14ac:dyDescent="0.3">
      <c r="B33" s="192" t="s">
        <v>359</v>
      </c>
      <c r="C33" s="190">
        <v>1025</v>
      </c>
      <c r="D33" s="192" t="s">
        <v>448</v>
      </c>
      <c r="E33" s="193" t="s">
        <v>360</v>
      </c>
      <c r="F33" s="70">
        <f>G33+J33</f>
        <v>160000</v>
      </c>
      <c r="G33" s="175">
        <v>160000</v>
      </c>
      <c r="H33" s="163"/>
      <c r="I33" s="163">
        <v>50000</v>
      </c>
      <c r="J33" s="163"/>
      <c r="K33" s="70">
        <f>M33+P33</f>
        <v>0</v>
      </c>
      <c r="L33" s="163"/>
      <c r="M33" s="163"/>
      <c r="N33" s="163"/>
      <c r="O33" s="163"/>
      <c r="P33" s="163"/>
      <c r="Q33" s="70">
        <f>F33+K33</f>
        <v>160000</v>
      </c>
    </row>
    <row r="34" spans="2:17" s="32" customFormat="1" ht="36.75" customHeight="1" x14ac:dyDescent="0.3">
      <c r="B34" s="162" t="s">
        <v>447</v>
      </c>
      <c r="C34" s="167">
        <v>1030</v>
      </c>
      <c r="D34" s="162"/>
      <c r="E34" s="171" t="s">
        <v>361</v>
      </c>
      <c r="F34" s="72">
        <f>F35+F36+F37+F38</f>
        <v>0</v>
      </c>
      <c r="G34" s="165">
        <f>G35+G36+G37+G38</f>
        <v>0</v>
      </c>
      <c r="H34" s="73">
        <f t="shared" ref="H34:P34" si="10">H35+H36+H37+H38</f>
        <v>22000</v>
      </c>
      <c r="I34" s="73">
        <f t="shared" si="10"/>
        <v>0</v>
      </c>
      <c r="J34" s="73">
        <f t="shared" si="10"/>
        <v>0</v>
      </c>
      <c r="K34" s="72">
        <f t="shared" si="10"/>
        <v>0</v>
      </c>
      <c r="L34" s="73">
        <f>L35+L36+L37+L38</f>
        <v>0</v>
      </c>
      <c r="M34" s="73">
        <f t="shared" si="10"/>
        <v>0</v>
      </c>
      <c r="N34" s="73">
        <f t="shared" si="10"/>
        <v>0</v>
      </c>
      <c r="O34" s="73">
        <f t="shared" si="10"/>
        <v>0</v>
      </c>
      <c r="P34" s="73">
        <f t="shared" si="10"/>
        <v>0</v>
      </c>
      <c r="Q34" s="72">
        <f>Q35+Q36+Q37+Q38</f>
        <v>0</v>
      </c>
    </row>
    <row r="35" spans="2:17" s="32" customFormat="1" ht="40.5" hidden="1" customHeight="1" x14ac:dyDescent="0.3">
      <c r="B35" s="63" t="s">
        <v>362</v>
      </c>
      <c r="C35" s="64">
        <v>1031</v>
      </c>
      <c r="D35" s="63" t="s">
        <v>353</v>
      </c>
      <c r="E35" s="65" t="s">
        <v>354</v>
      </c>
      <c r="F35" s="123">
        <f t="shared" ref="F35:F45" si="11">G35</f>
        <v>0</v>
      </c>
      <c r="G35" s="66"/>
      <c r="H35" s="67"/>
      <c r="I35" s="67"/>
      <c r="J35" s="67"/>
      <c r="K35" s="123"/>
      <c r="L35" s="67"/>
      <c r="M35" s="67"/>
      <c r="N35" s="67"/>
      <c r="O35" s="67"/>
      <c r="P35" s="67"/>
      <c r="Q35" s="123">
        <f t="shared" ref="Q35:Q45" si="12">F35+K35</f>
        <v>0</v>
      </c>
    </row>
    <row r="36" spans="2:17" s="32" customFormat="1" ht="63.75" hidden="1" customHeight="1" x14ac:dyDescent="0.3">
      <c r="B36" s="63" t="s">
        <v>363</v>
      </c>
      <c r="C36" s="64">
        <v>1032</v>
      </c>
      <c r="D36" s="63" t="s">
        <v>450</v>
      </c>
      <c r="E36" s="65" t="s">
        <v>356</v>
      </c>
      <c r="F36" s="123">
        <f t="shared" si="11"/>
        <v>0</v>
      </c>
      <c r="G36" s="66"/>
      <c r="H36" s="67"/>
      <c r="I36" s="67"/>
      <c r="J36" s="67"/>
      <c r="K36" s="123"/>
      <c r="L36" s="67"/>
      <c r="M36" s="67"/>
      <c r="N36" s="67"/>
      <c r="O36" s="67"/>
      <c r="P36" s="67"/>
      <c r="Q36" s="123">
        <f t="shared" si="12"/>
        <v>0</v>
      </c>
    </row>
    <row r="37" spans="2:17" s="32" customFormat="1" ht="51" customHeight="1" x14ac:dyDescent="0.3">
      <c r="B37" s="192" t="s">
        <v>364</v>
      </c>
      <c r="C37" s="190">
        <v>1033</v>
      </c>
      <c r="D37" s="192" t="s">
        <v>450</v>
      </c>
      <c r="E37" s="193" t="s">
        <v>358</v>
      </c>
      <c r="F37" s="70">
        <f t="shared" si="11"/>
        <v>0</v>
      </c>
      <c r="G37" s="175"/>
      <c r="H37" s="163">
        <v>22000</v>
      </c>
      <c r="I37" s="163"/>
      <c r="J37" s="163"/>
      <c r="K37" s="70"/>
      <c r="L37" s="163"/>
      <c r="M37" s="163"/>
      <c r="N37" s="163"/>
      <c r="O37" s="163"/>
      <c r="P37" s="163"/>
      <c r="Q37" s="70">
        <f t="shared" si="12"/>
        <v>0</v>
      </c>
    </row>
    <row r="38" spans="2:17" s="32" customFormat="1" ht="63.75" hidden="1" customHeight="1" x14ac:dyDescent="0.3">
      <c r="B38" s="63" t="s">
        <v>365</v>
      </c>
      <c r="C38" s="64">
        <v>1035</v>
      </c>
      <c r="D38" s="63" t="s">
        <v>450</v>
      </c>
      <c r="E38" s="65" t="s">
        <v>360</v>
      </c>
      <c r="F38" s="123">
        <f t="shared" si="11"/>
        <v>0</v>
      </c>
      <c r="G38" s="66"/>
      <c r="H38" s="67"/>
      <c r="I38" s="67"/>
      <c r="J38" s="67"/>
      <c r="K38" s="123"/>
      <c r="L38" s="67"/>
      <c r="M38" s="67"/>
      <c r="N38" s="67"/>
      <c r="O38" s="67"/>
      <c r="P38" s="67"/>
      <c r="Q38" s="123">
        <f t="shared" si="12"/>
        <v>0</v>
      </c>
    </row>
    <row r="39" spans="2:17" s="32" customFormat="1" ht="63.75" hidden="1" customHeight="1" x14ac:dyDescent="0.3">
      <c r="B39" s="63" t="s">
        <v>532</v>
      </c>
      <c r="C39" s="64">
        <v>1043</v>
      </c>
      <c r="D39" s="63" t="s">
        <v>450</v>
      </c>
      <c r="E39" s="65" t="s">
        <v>358</v>
      </c>
      <c r="F39" s="123">
        <f t="shared" si="11"/>
        <v>0</v>
      </c>
      <c r="G39" s="66"/>
      <c r="H39" s="67"/>
      <c r="I39" s="67"/>
      <c r="J39" s="67"/>
      <c r="K39" s="123">
        <f t="shared" ref="K39:K45" si="13">M39+P39</f>
        <v>0</v>
      </c>
      <c r="L39" s="67"/>
      <c r="M39" s="67"/>
      <c r="N39" s="67"/>
      <c r="O39" s="67"/>
      <c r="P39" s="67"/>
      <c r="Q39" s="123">
        <f t="shared" si="12"/>
        <v>0</v>
      </c>
    </row>
    <row r="40" spans="2:17" s="32" customFormat="1" ht="52.5" customHeight="1" x14ac:dyDescent="0.3">
      <c r="B40" s="71" t="s">
        <v>333</v>
      </c>
      <c r="C40" s="74">
        <v>1070</v>
      </c>
      <c r="D40" s="74" t="s">
        <v>449</v>
      </c>
      <c r="E40" s="170" t="s">
        <v>366</v>
      </c>
      <c r="F40" s="72">
        <f>G40+J40</f>
        <v>-3254251</v>
      </c>
      <c r="G40" s="165">
        <v>-3254251</v>
      </c>
      <c r="H40" s="73">
        <v>-2602000</v>
      </c>
      <c r="I40" s="73">
        <v>-169882</v>
      </c>
      <c r="J40" s="73"/>
      <c r="K40" s="72">
        <f t="shared" si="13"/>
        <v>0</v>
      </c>
      <c r="L40" s="72"/>
      <c r="M40" s="72"/>
      <c r="N40" s="72"/>
      <c r="O40" s="72"/>
      <c r="P40" s="72"/>
      <c r="Q40" s="72">
        <f t="shared" si="12"/>
        <v>-3254251</v>
      </c>
    </row>
    <row r="41" spans="2:17" s="32" customFormat="1" ht="144" hidden="1" customHeight="1" x14ac:dyDescent="0.3">
      <c r="B41" s="151" t="s">
        <v>67</v>
      </c>
      <c r="C41" s="68">
        <v>1060</v>
      </c>
      <c r="D41" s="151" t="s">
        <v>353</v>
      </c>
      <c r="E41" s="100" t="s">
        <v>97</v>
      </c>
      <c r="F41" s="123">
        <f>G41</f>
        <v>0</v>
      </c>
      <c r="G41" s="66">
        <f>G42+G43+G44</f>
        <v>0</v>
      </c>
      <c r="H41" s="67">
        <f>H42+H43+H44</f>
        <v>0</v>
      </c>
      <c r="I41" s="67">
        <f>I42+I43+I44</f>
        <v>0</v>
      </c>
      <c r="J41" s="67">
        <f>J42+J43+J44</f>
        <v>0</v>
      </c>
      <c r="K41" s="123">
        <f t="shared" si="13"/>
        <v>0</v>
      </c>
      <c r="L41" s="67">
        <f>L42+L43+L44</f>
        <v>0</v>
      </c>
      <c r="M41" s="67">
        <f>M42+M43+M44</f>
        <v>0</v>
      </c>
      <c r="N41" s="67">
        <f>N42+N43+N44</f>
        <v>0</v>
      </c>
      <c r="O41" s="67">
        <f>O42+O43+O44</f>
        <v>0</v>
      </c>
      <c r="P41" s="67">
        <f>P42+P43+P44</f>
        <v>0</v>
      </c>
      <c r="Q41" s="123">
        <f>F41+K41</f>
        <v>0</v>
      </c>
    </row>
    <row r="42" spans="2:17" s="32" customFormat="1" ht="63.75" hidden="1" customHeight="1" x14ac:dyDescent="0.3">
      <c r="B42" s="63" t="s">
        <v>98</v>
      </c>
      <c r="C42" s="64">
        <v>1062</v>
      </c>
      <c r="D42" s="63" t="s">
        <v>450</v>
      </c>
      <c r="E42" s="65" t="s">
        <v>102</v>
      </c>
      <c r="F42" s="123">
        <f>G42</f>
        <v>0</v>
      </c>
      <c r="G42" s="66"/>
      <c r="H42" s="67"/>
      <c r="I42" s="67"/>
      <c r="J42" s="67"/>
      <c r="K42" s="123">
        <f t="shared" si="13"/>
        <v>0</v>
      </c>
      <c r="L42" s="67"/>
      <c r="M42" s="67"/>
      <c r="N42" s="67"/>
      <c r="O42" s="67"/>
      <c r="P42" s="67"/>
      <c r="Q42" s="123">
        <f>F42+K42</f>
        <v>0</v>
      </c>
    </row>
    <row r="43" spans="2:17" s="32" customFormat="1" ht="42" hidden="1" x14ac:dyDescent="0.3">
      <c r="B43" s="63" t="s">
        <v>103</v>
      </c>
      <c r="C43" s="64">
        <v>1063</v>
      </c>
      <c r="D43" s="63" t="s">
        <v>448</v>
      </c>
      <c r="E43" s="110" t="s">
        <v>358</v>
      </c>
      <c r="F43" s="123">
        <f>G43</f>
        <v>0</v>
      </c>
      <c r="G43" s="66"/>
      <c r="H43" s="67"/>
      <c r="I43" s="67"/>
      <c r="J43" s="67"/>
      <c r="K43" s="123">
        <f t="shared" si="13"/>
        <v>0</v>
      </c>
      <c r="L43" s="67"/>
      <c r="M43" s="67"/>
      <c r="N43" s="67"/>
      <c r="O43" s="67"/>
      <c r="P43" s="67"/>
      <c r="Q43" s="123">
        <f>F43+K43</f>
        <v>0</v>
      </c>
    </row>
    <row r="44" spans="2:17" s="32" customFormat="1" ht="69" hidden="1" customHeight="1" x14ac:dyDescent="0.3">
      <c r="B44" s="63" t="s">
        <v>104</v>
      </c>
      <c r="C44" s="64">
        <v>1065</v>
      </c>
      <c r="D44" s="63" t="s">
        <v>448</v>
      </c>
      <c r="E44" s="65" t="s">
        <v>360</v>
      </c>
      <c r="F44" s="123">
        <f>G44</f>
        <v>0</v>
      </c>
      <c r="G44" s="66"/>
      <c r="H44" s="67"/>
      <c r="I44" s="67"/>
      <c r="J44" s="67"/>
      <c r="K44" s="123">
        <f t="shared" si="13"/>
        <v>0</v>
      </c>
      <c r="L44" s="67"/>
      <c r="M44" s="67"/>
      <c r="N44" s="67"/>
      <c r="O44" s="67"/>
      <c r="P44" s="67"/>
      <c r="Q44" s="123">
        <f>F44+K44</f>
        <v>0</v>
      </c>
    </row>
    <row r="45" spans="2:17" s="32" customFormat="1" ht="51.75" hidden="1" customHeight="1" x14ac:dyDescent="0.3">
      <c r="B45" s="63"/>
      <c r="C45" s="64"/>
      <c r="D45" s="63"/>
      <c r="E45" s="65"/>
      <c r="F45" s="123">
        <f t="shared" si="11"/>
        <v>0</v>
      </c>
      <c r="G45" s="66"/>
      <c r="H45" s="67"/>
      <c r="I45" s="67"/>
      <c r="J45" s="67"/>
      <c r="K45" s="123">
        <f t="shared" si="13"/>
        <v>0</v>
      </c>
      <c r="L45" s="67"/>
      <c r="M45" s="67"/>
      <c r="N45" s="67"/>
      <c r="O45" s="67"/>
      <c r="P45" s="67"/>
      <c r="Q45" s="123">
        <f t="shared" si="12"/>
        <v>0</v>
      </c>
    </row>
    <row r="46" spans="2:17" s="32" customFormat="1" ht="54" customHeight="1" x14ac:dyDescent="0.3">
      <c r="B46" s="162" t="s">
        <v>334</v>
      </c>
      <c r="C46" s="167">
        <v>1090</v>
      </c>
      <c r="D46" s="162"/>
      <c r="E46" s="171" t="s">
        <v>367</v>
      </c>
      <c r="F46" s="72">
        <f>F47+F48+F49</f>
        <v>2494361</v>
      </c>
      <c r="G46" s="165">
        <f>G47+G48+G49</f>
        <v>2494361</v>
      </c>
      <c r="H46" s="73">
        <f t="shared" ref="H46:Q46" si="14">H47+H48+H49</f>
        <v>388420</v>
      </c>
      <c r="I46" s="73">
        <f t="shared" si="14"/>
        <v>733018</v>
      </c>
      <c r="J46" s="73">
        <f t="shared" si="14"/>
        <v>0</v>
      </c>
      <c r="K46" s="72">
        <f t="shared" si="14"/>
        <v>0</v>
      </c>
      <c r="L46" s="73">
        <f>L47+L48+L49</f>
        <v>0</v>
      </c>
      <c r="M46" s="73">
        <f t="shared" si="14"/>
        <v>0</v>
      </c>
      <c r="N46" s="73">
        <f t="shared" si="14"/>
        <v>0</v>
      </c>
      <c r="O46" s="73">
        <f t="shared" si="14"/>
        <v>0</v>
      </c>
      <c r="P46" s="73">
        <f t="shared" si="14"/>
        <v>0</v>
      </c>
      <c r="Q46" s="72">
        <f t="shared" si="14"/>
        <v>2494361</v>
      </c>
    </row>
    <row r="47" spans="2:17" s="32" customFormat="1" ht="61.5" customHeight="1" x14ac:dyDescent="0.3">
      <c r="B47" s="192" t="s">
        <v>368</v>
      </c>
      <c r="C47" s="190">
        <v>1091</v>
      </c>
      <c r="D47" s="192" t="s">
        <v>451</v>
      </c>
      <c r="E47" s="193" t="s">
        <v>369</v>
      </c>
      <c r="F47" s="70">
        <f>G47</f>
        <v>2503541</v>
      </c>
      <c r="G47" s="175">
        <f>100000+2403541</f>
        <v>2503541</v>
      </c>
      <c r="H47" s="163">
        <v>378500</v>
      </c>
      <c r="I47" s="163">
        <v>733018</v>
      </c>
      <c r="J47" s="163"/>
      <c r="K47" s="70">
        <f>M47+P47</f>
        <v>0</v>
      </c>
      <c r="L47" s="163"/>
      <c r="M47" s="163"/>
      <c r="N47" s="163"/>
      <c r="O47" s="163"/>
      <c r="P47" s="163"/>
      <c r="Q47" s="70">
        <f>F47+K47</f>
        <v>2503541</v>
      </c>
    </row>
    <row r="48" spans="2:17" s="32" customFormat="1" ht="63" customHeight="1" x14ac:dyDescent="0.3">
      <c r="B48" s="192" t="s">
        <v>370</v>
      </c>
      <c r="C48" s="190">
        <v>1092</v>
      </c>
      <c r="D48" s="192" t="s">
        <v>371</v>
      </c>
      <c r="E48" s="193" t="s">
        <v>372</v>
      </c>
      <c r="F48" s="70">
        <f>G48</f>
        <v>-9180</v>
      </c>
      <c r="G48" s="175">
        <v>-9180</v>
      </c>
      <c r="H48" s="163">
        <v>9920</v>
      </c>
      <c r="I48" s="163"/>
      <c r="J48" s="163"/>
      <c r="K48" s="70"/>
      <c r="L48" s="163"/>
      <c r="M48" s="163"/>
      <c r="N48" s="163"/>
      <c r="O48" s="163"/>
      <c r="P48" s="163"/>
      <c r="Q48" s="70">
        <f>F48+K48</f>
        <v>-9180</v>
      </c>
    </row>
    <row r="49" spans="2:17" s="32" customFormat="1" ht="98" hidden="1" x14ac:dyDescent="0.3">
      <c r="B49" s="63" t="s">
        <v>120</v>
      </c>
      <c r="C49" s="64">
        <v>1094</v>
      </c>
      <c r="D49" s="63" t="s">
        <v>451</v>
      </c>
      <c r="E49" s="65" t="s">
        <v>121</v>
      </c>
      <c r="F49" s="123">
        <f>G49</f>
        <v>0</v>
      </c>
      <c r="G49" s="66"/>
      <c r="H49" s="67"/>
      <c r="I49" s="67"/>
      <c r="J49" s="67"/>
      <c r="K49" s="123">
        <f>M49+P49</f>
        <v>0</v>
      </c>
      <c r="L49" s="67"/>
      <c r="M49" s="67"/>
      <c r="N49" s="67"/>
      <c r="O49" s="67"/>
      <c r="P49" s="67"/>
      <c r="Q49" s="123">
        <f>F49+K49</f>
        <v>0</v>
      </c>
    </row>
    <row r="50" spans="2:17" s="32" customFormat="1" ht="37.5" customHeight="1" x14ac:dyDescent="0.3">
      <c r="B50" s="162" t="s">
        <v>373</v>
      </c>
      <c r="C50" s="167">
        <v>1100</v>
      </c>
      <c r="D50" s="162"/>
      <c r="E50" s="171" t="s">
        <v>374</v>
      </c>
      <c r="F50" s="72">
        <f>F51+F52+F53</f>
        <v>-7517379</v>
      </c>
      <c r="G50" s="168">
        <f>G51+G52+G53</f>
        <v>-7517379</v>
      </c>
      <c r="H50" s="72">
        <f t="shared" ref="H50:Q50" si="15">H51+H52+H53</f>
        <v>0</v>
      </c>
      <c r="I50" s="72">
        <f t="shared" si="15"/>
        <v>0</v>
      </c>
      <c r="J50" s="72">
        <f t="shared" si="15"/>
        <v>0</v>
      </c>
      <c r="K50" s="72">
        <f t="shared" si="15"/>
        <v>776200</v>
      </c>
      <c r="L50" s="72">
        <f>L51+L52+L53</f>
        <v>776200</v>
      </c>
      <c r="M50" s="72">
        <f t="shared" si="15"/>
        <v>0</v>
      </c>
      <c r="N50" s="72">
        <f t="shared" si="15"/>
        <v>0</v>
      </c>
      <c r="O50" s="72">
        <f t="shared" si="15"/>
        <v>0</v>
      </c>
      <c r="P50" s="72">
        <f t="shared" si="15"/>
        <v>776200</v>
      </c>
      <c r="Q50" s="72">
        <f t="shared" si="15"/>
        <v>-6741179</v>
      </c>
    </row>
    <row r="51" spans="2:17" s="32" customFormat="1" ht="52.5" customHeight="1" x14ac:dyDescent="0.3">
      <c r="B51" s="192" t="s">
        <v>375</v>
      </c>
      <c r="C51" s="190">
        <v>1101</v>
      </c>
      <c r="D51" s="192" t="s">
        <v>452</v>
      </c>
      <c r="E51" s="193" t="s">
        <v>555</v>
      </c>
      <c r="F51" s="70">
        <f>G51</f>
        <v>-7526559</v>
      </c>
      <c r="G51" s="175">
        <v>-7526559</v>
      </c>
      <c r="H51" s="163"/>
      <c r="I51" s="163"/>
      <c r="J51" s="163"/>
      <c r="K51" s="70">
        <f>M51+P51</f>
        <v>776200</v>
      </c>
      <c r="L51" s="163">
        <v>776200</v>
      </c>
      <c r="M51" s="163"/>
      <c r="N51" s="163"/>
      <c r="O51" s="163"/>
      <c r="P51" s="163">
        <v>776200</v>
      </c>
      <c r="Q51" s="70">
        <f>F51+K51</f>
        <v>-6750359</v>
      </c>
    </row>
    <row r="52" spans="2:17" s="32" customFormat="1" ht="45" customHeight="1" x14ac:dyDescent="0.3">
      <c r="B52" s="192" t="s">
        <v>376</v>
      </c>
      <c r="C52" s="190">
        <v>1102</v>
      </c>
      <c r="D52" s="192" t="s">
        <v>377</v>
      </c>
      <c r="E52" s="193" t="s">
        <v>556</v>
      </c>
      <c r="F52" s="70">
        <f>G52</f>
        <v>9180</v>
      </c>
      <c r="G52" s="175">
        <v>9180</v>
      </c>
      <c r="H52" s="163"/>
      <c r="I52" s="163"/>
      <c r="J52" s="163"/>
      <c r="K52" s="70"/>
      <c r="L52" s="163"/>
      <c r="M52" s="163"/>
      <c r="N52" s="163"/>
      <c r="O52" s="163"/>
      <c r="P52" s="163"/>
      <c r="Q52" s="70">
        <f>F52+K52</f>
        <v>9180</v>
      </c>
    </row>
    <row r="53" spans="2:17" s="32" customFormat="1" ht="93.75" hidden="1" customHeight="1" x14ac:dyDescent="0.3">
      <c r="B53" s="63" t="s">
        <v>122</v>
      </c>
      <c r="C53" s="64">
        <v>1104</v>
      </c>
      <c r="D53" s="63" t="s">
        <v>452</v>
      </c>
      <c r="E53" s="102" t="s">
        <v>123</v>
      </c>
      <c r="F53" s="123">
        <f>G53</f>
        <v>0</v>
      </c>
      <c r="G53" s="66"/>
      <c r="H53" s="67"/>
      <c r="I53" s="67"/>
      <c r="J53" s="67"/>
      <c r="K53" s="123">
        <f>M53+P53</f>
        <v>0</v>
      </c>
      <c r="L53" s="67"/>
      <c r="M53" s="67"/>
      <c r="N53" s="67"/>
      <c r="O53" s="67"/>
      <c r="P53" s="67"/>
      <c r="Q53" s="123">
        <f>F53+K53</f>
        <v>0</v>
      </c>
    </row>
    <row r="54" spans="2:17" s="32" customFormat="1" ht="39" customHeight="1" x14ac:dyDescent="0.3">
      <c r="B54" s="192" t="s">
        <v>335</v>
      </c>
      <c r="C54" s="190">
        <v>1120</v>
      </c>
      <c r="D54" s="192" t="s">
        <v>378</v>
      </c>
      <c r="E54" s="193" t="s">
        <v>379</v>
      </c>
      <c r="F54" s="70">
        <f>G54</f>
        <v>23840</v>
      </c>
      <c r="G54" s="175">
        <v>23840</v>
      </c>
      <c r="H54" s="163">
        <v>-7148</v>
      </c>
      <c r="I54" s="163">
        <v>-17665</v>
      </c>
      <c r="J54" s="70"/>
      <c r="K54" s="70">
        <f>M54+P54</f>
        <v>0</v>
      </c>
      <c r="L54" s="70"/>
      <c r="M54" s="163"/>
      <c r="N54" s="163"/>
      <c r="O54" s="163"/>
      <c r="P54" s="70"/>
      <c r="Q54" s="70">
        <f>F54+K54</f>
        <v>23840</v>
      </c>
    </row>
    <row r="55" spans="2:17" s="32" customFormat="1" ht="34.5" customHeight="1" x14ac:dyDescent="0.3">
      <c r="B55" s="162" t="s">
        <v>336</v>
      </c>
      <c r="C55" s="167">
        <v>1140</v>
      </c>
      <c r="D55" s="162"/>
      <c r="E55" s="171" t="s">
        <v>340</v>
      </c>
      <c r="F55" s="72">
        <f>F56+F57</f>
        <v>216578</v>
      </c>
      <c r="G55" s="165">
        <f>G56+G57</f>
        <v>216578</v>
      </c>
      <c r="H55" s="73">
        <f>H56+H57</f>
        <v>0</v>
      </c>
      <c r="I55" s="73">
        <f>I56+I57</f>
        <v>-86422</v>
      </c>
      <c r="J55" s="73">
        <f>J56+J57</f>
        <v>0</v>
      </c>
      <c r="K55" s="72">
        <f>M55+P55</f>
        <v>92000</v>
      </c>
      <c r="L55" s="73">
        <f>L56+L57</f>
        <v>92000</v>
      </c>
      <c r="M55" s="73">
        <f t="shared" ref="M55:P55" si="16">M56+M57</f>
        <v>0</v>
      </c>
      <c r="N55" s="73">
        <f t="shared" si="16"/>
        <v>0</v>
      </c>
      <c r="O55" s="73">
        <f t="shared" si="16"/>
        <v>0</v>
      </c>
      <c r="P55" s="73">
        <f t="shared" si="16"/>
        <v>92000</v>
      </c>
      <c r="Q55" s="72">
        <f t="shared" ref="Q55" si="17">Q56+Q57</f>
        <v>308578</v>
      </c>
    </row>
    <row r="56" spans="2:17" s="32" customFormat="1" ht="33" customHeight="1" x14ac:dyDescent="0.3">
      <c r="B56" s="192" t="s">
        <v>380</v>
      </c>
      <c r="C56" s="190">
        <v>1141</v>
      </c>
      <c r="D56" s="192" t="s">
        <v>331</v>
      </c>
      <c r="E56" s="193" t="s">
        <v>588</v>
      </c>
      <c r="F56" s="70">
        <f>G56</f>
        <v>-83422</v>
      </c>
      <c r="G56" s="175">
        <v>-83422</v>
      </c>
      <c r="H56" s="163"/>
      <c r="I56" s="163">
        <v>-86422</v>
      </c>
      <c r="J56" s="163"/>
      <c r="K56" s="70">
        <f>M56+P56</f>
        <v>92000</v>
      </c>
      <c r="L56" s="163">
        <v>92000</v>
      </c>
      <c r="M56" s="163"/>
      <c r="N56" s="163"/>
      <c r="O56" s="163"/>
      <c r="P56" s="163">
        <v>92000</v>
      </c>
      <c r="Q56" s="70">
        <f>F56+K56</f>
        <v>8578</v>
      </c>
    </row>
    <row r="57" spans="2:17" s="32" customFormat="1" ht="20.25" customHeight="1" x14ac:dyDescent="0.3">
      <c r="B57" s="192" t="s">
        <v>381</v>
      </c>
      <c r="C57" s="190">
        <v>1142</v>
      </c>
      <c r="D57" s="192" t="s">
        <v>331</v>
      </c>
      <c r="E57" s="193" t="s">
        <v>590</v>
      </c>
      <c r="F57" s="70">
        <f>G57</f>
        <v>300000</v>
      </c>
      <c r="G57" s="175">
        <v>300000</v>
      </c>
      <c r="H57" s="163"/>
      <c r="I57" s="163"/>
      <c r="J57" s="163"/>
      <c r="K57" s="70">
        <f>M57+P57</f>
        <v>0</v>
      </c>
      <c r="L57" s="163"/>
      <c r="M57" s="163"/>
      <c r="N57" s="163"/>
      <c r="O57" s="163"/>
      <c r="P57" s="163"/>
      <c r="Q57" s="70">
        <f>F57+K57</f>
        <v>300000</v>
      </c>
    </row>
    <row r="58" spans="2:17" ht="14" hidden="1" x14ac:dyDescent="0.3">
      <c r="B58" s="63"/>
      <c r="C58" s="64"/>
      <c r="D58" s="63"/>
      <c r="E58" s="102"/>
      <c r="F58" s="123"/>
      <c r="G58" s="66"/>
      <c r="H58" s="67"/>
      <c r="I58" s="67"/>
      <c r="J58" s="67"/>
      <c r="K58" s="123"/>
      <c r="L58" s="123"/>
      <c r="M58" s="67"/>
      <c r="N58" s="67"/>
      <c r="O58" s="67"/>
      <c r="P58" s="67"/>
      <c r="Q58" s="123"/>
    </row>
    <row r="59" spans="2:17" ht="14" hidden="1" x14ac:dyDescent="0.3">
      <c r="B59" s="63"/>
      <c r="C59" s="64"/>
      <c r="D59" s="63"/>
      <c r="E59" s="65"/>
      <c r="F59" s="123"/>
      <c r="G59" s="66"/>
      <c r="H59" s="67"/>
      <c r="I59" s="67"/>
      <c r="J59" s="67"/>
      <c r="K59" s="123"/>
      <c r="L59" s="123"/>
      <c r="M59" s="67"/>
      <c r="N59" s="67"/>
      <c r="O59" s="67"/>
      <c r="P59" s="67"/>
      <c r="Q59" s="123"/>
    </row>
    <row r="60" spans="2:17" ht="18.75" hidden="1" customHeight="1" x14ac:dyDescent="0.3">
      <c r="B60" s="63" t="s">
        <v>339</v>
      </c>
      <c r="C60" s="64">
        <v>1160</v>
      </c>
      <c r="D60" s="63"/>
      <c r="E60" s="131" t="s">
        <v>340</v>
      </c>
      <c r="F60" s="123">
        <f t="shared" ref="F60:F71" si="18">G60+J60</f>
        <v>0</v>
      </c>
      <c r="G60" s="66">
        <f>G61+G62</f>
        <v>0</v>
      </c>
      <c r="H60" s="67">
        <f>H61+H62</f>
        <v>0</v>
      </c>
      <c r="I60" s="67">
        <f>I61+I62</f>
        <v>0</v>
      </c>
      <c r="J60" s="67">
        <f>J61+J62</f>
        <v>0</v>
      </c>
      <c r="K60" s="123">
        <f t="shared" ref="K60:K71" si="19">M60+P60</f>
        <v>0</v>
      </c>
      <c r="L60" s="123">
        <f>L61+L62</f>
        <v>0</v>
      </c>
      <c r="M60" s="67">
        <f>M61+M62</f>
        <v>0</v>
      </c>
      <c r="N60" s="67">
        <f>N61+N62</f>
        <v>0</v>
      </c>
      <c r="O60" s="67">
        <f>O61+O62</f>
        <v>0</v>
      </c>
      <c r="P60" s="67">
        <f>P61+P62</f>
        <v>0</v>
      </c>
      <c r="Q60" s="123">
        <f t="shared" ref="Q60:Q71" si="20">F60+K60</f>
        <v>0</v>
      </c>
    </row>
    <row r="61" spans="2:17" s="36" customFormat="1" ht="33.75" hidden="1" customHeight="1" x14ac:dyDescent="0.3">
      <c r="B61" s="103" t="s">
        <v>587</v>
      </c>
      <c r="C61" s="147">
        <v>1161</v>
      </c>
      <c r="D61" s="103" t="s">
        <v>331</v>
      </c>
      <c r="E61" s="129" t="s">
        <v>588</v>
      </c>
      <c r="F61" s="123">
        <f t="shared" si="18"/>
        <v>0</v>
      </c>
      <c r="G61" s="66"/>
      <c r="H61" s="67"/>
      <c r="I61" s="67"/>
      <c r="J61" s="67"/>
      <c r="K61" s="123">
        <f t="shared" si="19"/>
        <v>0</v>
      </c>
      <c r="L61" s="123"/>
      <c r="M61" s="67"/>
      <c r="N61" s="67"/>
      <c r="O61" s="67"/>
      <c r="P61" s="67"/>
      <c r="Q61" s="123">
        <f t="shared" si="20"/>
        <v>0</v>
      </c>
    </row>
    <row r="62" spans="2:17" s="36" customFormat="1" ht="15" hidden="1" customHeight="1" x14ac:dyDescent="0.3">
      <c r="B62" s="103" t="s">
        <v>589</v>
      </c>
      <c r="C62" s="147">
        <v>1162</v>
      </c>
      <c r="D62" s="103" t="s">
        <v>331</v>
      </c>
      <c r="E62" s="132" t="s">
        <v>590</v>
      </c>
      <c r="F62" s="123">
        <f t="shared" si="18"/>
        <v>0</v>
      </c>
      <c r="G62" s="66"/>
      <c r="H62" s="67"/>
      <c r="I62" s="67"/>
      <c r="J62" s="67"/>
      <c r="K62" s="123">
        <f t="shared" si="19"/>
        <v>0</v>
      </c>
      <c r="L62" s="123"/>
      <c r="M62" s="67"/>
      <c r="N62" s="67"/>
      <c r="O62" s="67"/>
      <c r="P62" s="67"/>
      <c r="Q62" s="123">
        <f t="shared" si="20"/>
        <v>0</v>
      </c>
    </row>
    <row r="63" spans="2:17" s="32" customFormat="1" ht="30" hidden="1" customHeight="1" x14ac:dyDescent="0.3">
      <c r="B63" s="95"/>
      <c r="C63" s="147"/>
      <c r="D63" s="103"/>
      <c r="E63" s="109" t="s">
        <v>159</v>
      </c>
      <c r="F63" s="123">
        <f t="shared" si="18"/>
        <v>0</v>
      </c>
      <c r="G63" s="133"/>
      <c r="H63" s="134"/>
      <c r="I63" s="125"/>
      <c r="J63" s="125"/>
      <c r="K63" s="123">
        <f t="shared" si="19"/>
        <v>0</v>
      </c>
      <c r="L63" s="123"/>
      <c r="M63" s="125"/>
      <c r="N63" s="125"/>
      <c r="O63" s="125"/>
      <c r="P63" s="125"/>
      <c r="Q63" s="123">
        <f t="shared" si="20"/>
        <v>0</v>
      </c>
    </row>
    <row r="64" spans="2:17" ht="70" x14ac:dyDescent="0.3">
      <c r="B64" s="239" t="s">
        <v>680</v>
      </c>
      <c r="C64" s="240">
        <v>1181</v>
      </c>
      <c r="D64" s="239" t="s">
        <v>331</v>
      </c>
      <c r="E64" s="241" t="s">
        <v>681</v>
      </c>
      <c r="F64" s="70">
        <f t="shared" si="18"/>
        <v>-191914</v>
      </c>
      <c r="G64" s="175">
        <v>-191914</v>
      </c>
      <c r="H64" s="163"/>
      <c r="I64" s="70"/>
      <c r="J64" s="70"/>
      <c r="K64" s="70">
        <f t="shared" si="19"/>
        <v>191914</v>
      </c>
      <c r="L64" s="163">
        <v>191914</v>
      </c>
      <c r="M64" s="70"/>
      <c r="N64" s="70"/>
      <c r="O64" s="70"/>
      <c r="P64" s="163">
        <v>191914</v>
      </c>
      <c r="Q64" s="70">
        <f t="shared" si="20"/>
        <v>0</v>
      </c>
    </row>
    <row r="65" spans="2:17" ht="70" x14ac:dyDescent="0.3">
      <c r="B65" s="192" t="s">
        <v>296</v>
      </c>
      <c r="C65" s="190">
        <v>1182</v>
      </c>
      <c r="D65" s="192" t="s">
        <v>331</v>
      </c>
      <c r="E65" s="197" t="s">
        <v>297</v>
      </c>
      <c r="F65" s="70">
        <f>G65+J65</f>
        <v>-447800</v>
      </c>
      <c r="G65" s="175">
        <v>-447800</v>
      </c>
      <c r="H65" s="163"/>
      <c r="I65" s="70"/>
      <c r="J65" s="70"/>
      <c r="K65" s="70">
        <f t="shared" si="19"/>
        <v>447800</v>
      </c>
      <c r="L65" s="163">
        <v>447800</v>
      </c>
      <c r="M65" s="163"/>
      <c r="N65" s="163"/>
      <c r="O65" s="163"/>
      <c r="P65" s="163">
        <v>447800</v>
      </c>
      <c r="Q65" s="70">
        <f t="shared" si="20"/>
        <v>0</v>
      </c>
    </row>
    <row r="66" spans="2:17" ht="36" customHeight="1" x14ac:dyDescent="0.3">
      <c r="B66" s="162" t="s">
        <v>684</v>
      </c>
      <c r="C66" s="167">
        <v>1250</v>
      </c>
      <c r="D66" s="200"/>
      <c r="E66" s="201" t="s">
        <v>685</v>
      </c>
      <c r="F66" s="72">
        <f>G66+J66</f>
        <v>0</v>
      </c>
      <c r="G66" s="168">
        <f>G67+G68</f>
        <v>0</v>
      </c>
      <c r="H66" s="168">
        <f t="shared" ref="H66:J66" si="21">H67+H68</f>
        <v>0</v>
      </c>
      <c r="I66" s="168">
        <f t="shared" si="21"/>
        <v>0</v>
      </c>
      <c r="J66" s="168">
        <f t="shared" si="21"/>
        <v>0</v>
      </c>
      <c r="K66" s="72">
        <f>M66+P66</f>
        <v>118333000</v>
      </c>
      <c r="L66" s="168">
        <f t="shared" ref="L66:P66" si="22">L67+L68</f>
        <v>118333000</v>
      </c>
      <c r="M66" s="168">
        <f t="shared" si="22"/>
        <v>0</v>
      </c>
      <c r="N66" s="168">
        <f t="shared" si="22"/>
        <v>0</v>
      </c>
      <c r="O66" s="168">
        <f t="shared" si="22"/>
        <v>0</v>
      </c>
      <c r="P66" s="168">
        <f t="shared" si="22"/>
        <v>118333000</v>
      </c>
      <c r="Q66" s="72">
        <f t="shared" si="20"/>
        <v>118333000</v>
      </c>
    </row>
    <row r="67" spans="2:17" ht="42" x14ac:dyDescent="0.3">
      <c r="B67" s="192" t="s">
        <v>687</v>
      </c>
      <c r="C67" s="190">
        <v>1251</v>
      </c>
      <c r="D67" s="196" t="s">
        <v>331</v>
      </c>
      <c r="E67" s="197" t="s">
        <v>686</v>
      </c>
      <c r="F67" s="70">
        <f t="shared" ref="F67:F68" si="23">G67+J67</f>
        <v>0</v>
      </c>
      <c r="G67" s="161"/>
      <c r="H67" s="70"/>
      <c r="I67" s="70"/>
      <c r="J67" s="70"/>
      <c r="K67" s="70">
        <f t="shared" ref="K67:K68" si="24">M67+P67</f>
        <v>59100000</v>
      </c>
      <c r="L67" s="163">
        <v>59100000</v>
      </c>
      <c r="M67" s="163"/>
      <c r="N67" s="163"/>
      <c r="O67" s="163"/>
      <c r="P67" s="163">
        <v>59100000</v>
      </c>
      <c r="Q67" s="70">
        <f t="shared" si="20"/>
        <v>59100000</v>
      </c>
    </row>
    <row r="68" spans="2:17" ht="42" x14ac:dyDescent="0.3">
      <c r="B68" s="192" t="s">
        <v>688</v>
      </c>
      <c r="C68" s="190">
        <v>1252</v>
      </c>
      <c r="D68" s="196" t="s">
        <v>331</v>
      </c>
      <c r="E68" s="197" t="s">
        <v>689</v>
      </c>
      <c r="F68" s="70">
        <f t="shared" si="23"/>
        <v>0</v>
      </c>
      <c r="G68" s="161"/>
      <c r="H68" s="70"/>
      <c r="I68" s="70"/>
      <c r="J68" s="70"/>
      <c r="K68" s="70">
        <f t="shared" si="24"/>
        <v>59233000</v>
      </c>
      <c r="L68" s="163">
        <v>59233000</v>
      </c>
      <c r="M68" s="163"/>
      <c r="N68" s="163"/>
      <c r="O68" s="163"/>
      <c r="P68" s="163">
        <v>59233000</v>
      </c>
      <c r="Q68" s="70">
        <f t="shared" si="20"/>
        <v>59233000</v>
      </c>
    </row>
    <row r="69" spans="2:17" ht="98" hidden="1" x14ac:dyDescent="0.3">
      <c r="B69" s="151" t="s">
        <v>648</v>
      </c>
      <c r="C69" s="68"/>
      <c r="D69" s="195"/>
      <c r="E69" s="101" t="s">
        <v>651</v>
      </c>
      <c r="F69" s="123">
        <f t="shared" si="18"/>
        <v>0</v>
      </c>
      <c r="G69" s="66">
        <f>G70+G71</f>
        <v>0</v>
      </c>
      <c r="H69" s="66">
        <f t="shared" ref="H69:J69" si="25">H70+H71</f>
        <v>0</v>
      </c>
      <c r="I69" s="66">
        <f t="shared" si="25"/>
        <v>0</v>
      </c>
      <c r="J69" s="66">
        <f t="shared" si="25"/>
        <v>0</v>
      </c>
      <c r="K69" s="123">
        <f t="shared" si="19"/>
        <v>0</v>
      </c>
      <c r="L69" s="66">
        <f t="shared" ref="L69:P69" si="26">L70+L71</f>
        <v>0</v>
      </c>
      <c r="M69" s="66">
        <f t="shared" si="26"/>
        <v>0</v>
      </c>
      <c r="N69" s="66">
        <f t="shared" si="26"/>
        <v>0</v>
      </c>
      <c r="O69" s="66">
        <f t="shared" si="26"/>
        <v>0</v>
      </c>
      <c r="P69" s="66">
        <f t="shared" si="26"/>
        <v>0</v>
      </c>
      <c r="Q69" s="123">
        <f t="shared" si="20"/>
        <v>0</v>
      </c>
    </row>
    <row r="70" spans="2:17" ht="98" hidden="1" x14ac:dyDescent="0.3">
      <c r="B70" s="63" t="s">
        <v>649</v>
      </c>
      <c r="C70" s="64">
        <v>1291</v>
      </c>
      <c r="D70" s="154" t="s">
        <v>331</v>
      </c>
      <c r="E70" s="110" t="s">
        <v>652</v>
      </c>
      <c r="F70" s="123">
        <f t="shared" si="18"/>
        <v>0</v>
      </c>
      <c r="G70" s="66"/>
      <c r="H70" s="67"/>
      <c r="I70" s="123"/>
      <c r="J70" s="123"/>
      <c r="K70" s="123">
        <f t="shared" si="19"/>
        <v>0</v>
      </c>
      <c r="L70" s="67"/>
      <c r="M70" s="67"/>
      <c r="N70" s="67"/>
      <c r="O70" s="67"/>
      <c r="P70" s="67"/>
      <c r="Q70" s="123">
        <f t="shared" si="20"/>
        <v>0</v>
      </c>
    </row>
    <row r="71" spans="2:17" ht="84" hidden="1" x14ac:dyDescent="0.3">
      <c r="B71" s="63" t="s">
        <v>650</v>
      </c>
      <c r="C71" s="64">
        <v>1292</v>
      </c>
      <c r="D71" s="154" t="s">
        <v>331</v>
      </c>
      <c r="E71" s="110" t="s">
        <v>653</v>
      </c>
      <c r="F71" s="123">
        <f t="shared" si="18"/>
        <v>0</v>
      </c>
      <c r="G71" s="66"/>
      <c r="H71" s="67"/>
      <c r="I71" s="123"/>
      <c r="J71" s="123"/>
      <c r="K71" s="123">
        <f t="shared" si="19"/>
        <v>0</v>
      </c>
      <c r="L71" s="67"/>
      <c r="M71" s="67"/>
      <c r="N71" s="67"/>
      <c r="O71" s="67"/>
      <c r="P71" s="67"/>
      <c r="Q71" s="123">
        <f t="shared" si="20"/>
        <v>0</v>
      </c>
    </row>
    <row r="72" spans="2:17" s="32" customFormat="1" ht="14.25" hidden="1" customHeight="1" x14ac:dyDescent="0.3">
      <c r="B72" s="151" t="s">
        <v>337</v>
      </c>
      <c r="C72" s="68">
        <v>3000</v>
      </c>
      <c r="D72" s="268" t="s">
        <v>223</v>
      </c>
      <c r="E72" s="269"/>
      <c r="F72" s="3">
        <f t="shared" ref="F72:F97" si="27">G72+J72</f>
        <v>0</v>
      </c>
      <c r="G72" s="6">
        <f>G73</f>
        <v>0</v>
      </c>
      <c r="H72" s="3">
        <f>H73</f>
        <v>0</v>
      </c>
      <c r="I72" s="3">
        <f>I73</f>
        <v>0</v>
      </c>
      <c r="J72" s="3">
        <f>J73</f>
        <v>0</v>
      </c>
      <c r="K72" s="3">
        <f t="shared" ref="K72:K83" si="28">M72+P72</f>
        <v>0</v>
      </c>
      <c r="L72" s="3">
        <f>L73</f>
        <v>0</v>
      </c>
      <c r="M72" s="3">
        <f>M73</f>
        <v>0</v>
      </c>
      <c r="N72" s="3">
        <f>N73</f>
        <v>0</v>
      </c>
      <c r="O72" s="3">
        <f>O73</f>
        <v>0</v>
      </c>
      <c r="P72" s="3">
        <f>P73</f>
        <v>0</v>
      </c>
      <c r="Q72" s="3">
        <f t="shared" ref="Q72:Q97" si="29">F72+K72</f>
        <v>0</v>
      </c>
    </row>
    <row r="73" spans="2:17" ht="81.75" hidden="1" customHeight="1" x14ac:dyDescent="0.3">
      <c r="B73" s="63" t="s">
        <v>341</v>
      </c>
      <c r="C73" s="64">
        <v>3140</v>
      </c>
      <c r="D73" s="63" t="s">
        <v>453</v>
      </c>
      <c r="E73" s="65" t="s">
        <v>260</v>
      </c>
      <c r="F73" s="3">
        <f t="shared" si="27"/>
        <v>0</v>
      </c>
      <c r="G73" s="7"/>
      <c r="H73" s="3"/>
      <c r="I73" s="3"/>
      <c r="J73" s="3"/>
      <c r="K73" s="3">
        <f t="shared" si="28"/>
        <v>0</v>
      </c>
      <c r="L73" s="3"/>
      <c r="M73" s="3"/>
      <c r="N73" s="3"/>
      <c r="O73" s="3"/>
      <c r="P73" s="3"/>
      <c r="Q73" s="3">
        <f t="shared" si="29"/>
        <v>0</v>
      </c>
    </row>
    <row r="74" spans="2:17" ht="14.25" customHeight="1" x14ac:dyDescent="0.3">
      <c r="B74" s="162" t="s">
        <v>338</v>
      </c>
      <c r="C74" s="167">
        <v>4000</v>
      </c>
      <c r="D74" s="322" t="s">
        <v>221</v>
      </c>
      <c r="E74" s="323"/>
      <c r="F74" s="72">
        <f t="shared" si="27"/>
        <v>322211</v>
      </c>
      <c r="G74" s="168">
        <f>G76+G77+G78+G80+G81+G75+G79</f>
        <v>322211</v>
      </c>
      <c r="H74" s="72">
        <f>H76+H77+H78+H80+H81+H79</f>
        <v>114383</v>
      </c>
      <c r="I74" s="72">
        <f>I76+I77+I78+I80+I81+I79</f>
        <v>-22976</v>
      </c>
      <c r="J74" s="72">
        <f>J76+J77+J78+J80+J81</f>
        <v>0</v>
      </c>
      <c r="K74" s="72">
        <f t="shared" si="28"/>
        <v>0</v>
      </c>
      <c r="L74" s="72">
        <f>L76+L77+L78+L80+L81</f>
        <v>0</v>
      </c>
      <c r="M74" s="72">
        <f>M76+M77+M78+M80+M81+M79</f>
        <v>0</v>
      </c>
      <c r="N74" s="72">
        <f>N76+N77+N78+N80+N81</f>
        <v>0</v>
      </c>
      <c r="O74" s="72">
        <f>O76+O77+O78+O80+O81</f>
        <v>0</v>
      </c>
      <c r="P74" s="72">
        <f>P76+P77+P78+P80+P81+P79</f>
        <v>0</v>
      </c>
      <c r="Q74" s="72">
        <f t="shared" si="29"/>
        <v>322211</v>
      </c>
    </row>
    <row r="75" spans="2:17" ht="33.75" hidden="1" customHeight="1" x14ac:dyDescent="0.3">
      <c r="B75" s="63" t="s">
        <v>76</v>
      </c>
      <c r="C75" s="64">
        <v>4010</v>
      </c>
      <c r="D75" s="63" t="s">
        <v>77</v>
      </c>
      <c r="E75" s="65" t="s">
        <v>78</v>
      </c>
      <c r="F75" s="3">
        <f t="shared" si="27"/>
        <v>0</v>
      </c>
      <c r="G75" s="7"/>
      <c r="H75" s="8"/>
      <c r="I75" s="8"/>
      <c r="J75" s="3"/>
      <c r="K75" s="3">
        <f t="shared" si="28"/>
        <v>0</v>
      </c>
      <c r="L75" s="8"/>
      <c r="M75" s="8"/>
      <c r="N75" s="8"/>
      <c r="O75" s="8"/>
      <c r="P75" s="8"/>
      <c r="Q75" s="3">
        <f t="shared" si="29"/>
        <v>0</v>
      </c>
    </row>
    <row r="76" spans="2:17" ht="42" hidden="1" x14ac:dyDescent="0.3">
      <c r="B76" s="63" t="s">
        <v>500</v>
      </c>
      <c r="C76" s="64">
        <v>4020</v>
      </c>
      <c r="D76" s="63" t="s">
        <v>472</v>
      </c>
      <c r="E76" s="65" t="s">
        <v>478</v>
      </c>
      <c r="F76" s="3">
        <f t="shared" si="27"/>
        <v>0</v>
      </c>
      <c r="G76" s="7"/>
      <c r="H76" s="8"/>
      <c r="I76" s="8"/>
      <c r="J76" s="3"/>
      <c r="K76" s="3">
        <f t="shared" si="28"/>
        <v>0</v>
      </c>
      <c r="L76" s="8"/>
      <c r="M76" s="8"/>
      <c r="N76" s="8"/>
      <c r="O76" s="8"/>
      <c r="P76" s="8"/>
      <c r="Q76" s="3">
        <f t="shared" si="29"/>
        <v>0</v>
      </c>
    </row>
    <row r="77" spans="2:17" ht="18.75" customHeight="1" x14ac:dyDescent="0.3">
      <c r="B77" s="192" t="s">
        <v>501</v>
      </c>
      <c r="C77" s="190">
        <v>4030</v>
      </c>
      <c r="D77" s="192" t="s">
        <v>473</v>
      </c>
      <c r="E77" s="193" t="s">
        <v>409</v>
      </c>
      <c r="F77" s="70">
        <f t="shared" si="27"/>
        <v>0</v>
      </c>
      <c r="G77" s="175"/>
      <c r="H77" s="163"/>
      <c r="I77" s="163">
        <v>-880</v>
      </c>
      <c r="J77" s="70"/>
      <c r="K77" s="70">
        <f t="shared" si="28"/>
        <v>0</v>
      </c>
      <c r="L77" s="163"/>
      <c r="M77" s="163"/>
      <c r="N77" s="163"/>
      <c r="O77" s="163"/>
      <c r="P77" s="163"/>
      <c r="Q77" s="70">
        <f t="shared" si="29"/>
        <v>0</v>
      </c>
    </row>
    <row r="78" spans="2:17" ht="14" x14ac:dyDescent="0.3">
      <c r="B78" s="192" t="s">
        <v>502</v>
      </c>
      <c r="C78" s="190">
        <v>4040</v>
      </c>
      <c r="D78" s="192" t="s">
        <v>473</v>
      </c>
      <c r="E78" s="193" t="s">
        <v>479</v>
      </c>
      <c r="F78" s="70">
        <f t="shared" si="27"/>
        <v>200000</v>
      </c>
      <c r="G78" s="175">
        <v>200000</v>
      </c>
      <c r="H78" s="163">
        <v>91230</v>
      </c>
      <c r="I78" s="163">
        <v>-27305</v>
      </c>
      <c r="J78" s="70"/>
      <c r="K78" s="70">
        <f t="shared" si="28"/>
        <v>0</v>
      </c>
      <c r="L78" s="163"/>
      <c r="M78" s="163"/>
      <c r="N78" s="163"/>
      <c r="O78" s="163"/>
      <c r="P78" s="163"/>
      <c r="Q78" s="70">
        <f t="shared" si="29"/>
        <v>200000</v>
      </c>
    </row>
    <row r="79" spans="2:17" ht="16.5" customHeight="1" x14ac:dyDescent="0.3">
      <c r="B79" s="192" t="s">
        <v>79</v>
      </c>
      <c r="C79" s="190">
        <v>4050</v>
      </c>
      <c r="D79" s="192" t="s">
        <v>80</v>
      </c>
      <c r="E79" s="193" t="s">
        <v>81</v>
      </c>
      <c r="F79" s="242">
        <f t="shared" si="27"/>
        <v>0</v>
      </c>
      <c r="G79" s="243"/>
      <c r="H79" s="244">
        <v>23153</v>
      </c>
      <c r="I79" s="244">
        <v>-7002</v>
      </c>
      <c r="J79" s="242"/>
      <c r="K79" s="242">
        <f t="shared" si="28"/>
        <v>0</v>
      </c>
      <c r="L79" s="242"/>
      <c r="M79" s="244"/>
      <c r="N79" s="244"/>
      <c r="O79" s="244"/>
      <c r="P79" s="244"/>
      <c r="Q79" s="242">
        <f t="shared" si="29"/>
        <v>0</v>
      </c>
    </row>
    <row r="80" spans="2:17" ht="42" hidden="1" x14ac:dyDescent="0.3">
      <c r="B80" s="63" t="s">
        <v>342</v>
      </c>
      <c r="C80" s="64">
        <v>4060</v>
      </c>
      <c r="D80" s="63" t="s">
        <v>454</v>
      </c>
      <c r="E80" s="102" t="s">
        <v>343</v>
      </c>
      <c r="F80" s="3">
        <f t="shared" si="27"/>
        <v>0</v>
      </c>
      <c r="G80" s="7"/>
      <c r="H80" s="8"/>
      <c r="I80" s="8"/>
      <c r="J80" s="3"/>
      <c r="K80" s="3">
        <f t="shared" si="28"/>
        <v>0</v>
      </c>
      <c r="L80" s="3"/>
      <c r="M80" s="3"/>
      <c r="N80" s="3"/>
      <c r="O80" s="3"/>
      <c r="P80" s="3"/>
      <c r="Q80" s="3">
        <f t="shared" si="29"/>
        <v>0</v>
      </c>
    </row>
    <row r="81" spans="2:17" ht="14" x14ac:dyDescent="0.3">
      <c r="B81" s="162" t="s">
        <v>280</v>
      </c>
      <c r="C81" s="205">
        <v>4080</v>
      </c>
      <c r="D81" s="206"/>
      <c r="E81" s="205" t="s">
        <v>480</v>
      </c>
      <c r="F81" s="72">
        <f t="shared" si="27"/>
        <v>122211</v>
      </c>
      <c r="G81" s="168">
        <f>G82+G83</f>
        <v>122211</v>
      </c>
      <c r="H81" s="72">
        <f>H82+H83</f>
        <v>0</v>
      </c>
      <c r="I81" s="72">
        <f>I82+I83</f>
        <v>12211</v>
      </c>
      <c r="J81" s="72">
        <f>J82+J83</f>
        <v>0</v>
      </c>
      <c r="K81" s="72">
        <f t="shared" si="28"/>
        <v>0</v>
      </c>
      <c r="L81" s="72">
        <f>L82+L83</f>
        <v>0</v>
      </c>
      <c r="M81" s="72">
        <f>M82+M83</f>
        <v>0</v>
      </c>
      <c r="N81" s="72"/>
      <c r="O81" s="72"/>
      <c r="P81" s="72">
        <f>P82+P83</f>
        <v>0</v>
      </c>
      <c r="Q81" s="72">
        <f t="shared" si="29"/>
        <v>122211</v>
      </c>
    </row>
    <row r="82" spans="2:17" ht="28" x14ac:dyDescent="0.3">
      <c r="B82" s="192" t="s">
        <v>281</v>
      </c>
      <c r="C82" s="190">
        <v>4081</v>
      </c>
      <c r="D82" s="192" t="s">
        <v>474</v>
      </c>
      <c r="E82" s="193" t="s">
        <v>604</v>
      </c>
      <c r="F82" s="70">
        <f t="shared" si="27"/>
        <v>32211</v>
      </c>
      <c r="G82" s="175">
        <v>32211</v>
      </c>
      <c r="H82" s="163"/>
      <c r="I82" s="163">
        <v>12211</v>
      </c>
      <c r="J82" s="70"/>
      <c r="K82" s="70">
        <f t="shared" si="28"/>
        <v>0</v>
      </c>
      <c r="L82" s="163"/>
      <c r="M82" s="163"/>
      <c r="N82" s="163"/>
      <c r="O82" s="163"/>
      <c r="P82" s="163"/>
      <c r="Q82" s="70">
        <f t="shared" si="29"/>
        <v>32211</v>
      </c>
    </row>
    <row r="83" spans="2:17" ht="14" x14ac:dyDescent="0.3">
      <c r="B83" s="192" t="s">
        <v>66</v>
      </c>
      <c r="C83" s="190">
        <v>4082</v>
      </c>
      <c r="D83" s="192" t="s">
        <v>474</v>
      </c>
      <c r="E83" s="193" t="s">
        <v>605</v>
      </c>
      <c r="F83" s="70">
        <f t="shared" si="27"/>
        <v>90000</v>
      </c>
      <c r="G83" s="175">
        <v>90000</v>
      </c>
      <c r="H83" s="163"/>
      <c r="I83" s="163"/>
      <c r="J83" s="70"/>
      <c r="K83" s="70">
        <f t="shared" si="28"/>
        <v>0</v>
      </c>
      <c r="L83" s="163"/>
      <c r="M83" s="163"/>
      <c r="N83" s="163"/>
      <c r="O83" s="163"/>
      <c r="P83" s="163"/>
      <c r="Q83" s="70">
        <f t="shared" si="29"/>
        <v>90000</v>
      </c>
    </row>
    <row r="84" spans="2:17" ht="19.5" customHeight="1" x14ac:dyDescent="0.3">
      <c r="B84" s="162" t="s">
        <v>282</v>
      </c>
      <c r="C84" s="167">
        <v>5000</v>
      </c>
      <c r="D84" s="322" t="s">
        <v>240</v>
      </c>
      <c r="E84" s="323"/>
      <c r="F84" s="72">
        <f t="shared" si="27"/>
        <v>-1603544</v>
      </c>
      <c r="G84" s="168">
        <f>G85+G88+G91+G95+G98+G101</f>
        <v>-1603544</v>
      </c>
      <c r="H84" s="72">
        <f>H85+H88+H91+H95+H98+H101</f>
        <v>-199358</v>
      </c>
      <c r="I84" s="72">
        <f>I85+I88+I91+I95+I98+I101</f>
        <v>-302164</v>
      </c>
      <c r="J84" s="72">
        <f>J85+J88+J91+J95</f>
        <v>0</v>
      </c>
      <c r="K84" s="72">
        <f>K85+K88+K91+K95</f>
        <v>1477474</v>
      </c>
      <c r="L84" s="72">
        <f>L85+L88+L91+L95</f>
        <v>1477474</v>
      </c>
      <c r="M84" s="72">
        <f>M85+M88+M91+M95</f>
        <v>0</v>
      </c>
      <c r="N84" s="72">
        <f>N91</f>
        <v>0</v>
      </c>
      <c r="O84" s="72"/>
      <c r="P84" s="72">
        <f>P85+P88+P91+P95</f>
        <v>1477474</v>
      </c>
      <c r="Q84" s="72">
        <f t="shared" si="29"/>
        <v>-126070</v>
      </c>
    </row>
    <row r="85" spans="2:17" ht="14.25" hidden="1" customHeight="1" x14ac:dyDescent="0.3">
      <c r="B85" s="151" t="s">
        <v>283</v>
      </c>
      <c r="C85" s="68">
        <v>5010</v>
      </c>
      <c r="D85" s="268" t="s">
        <v>233</v>
      </c>
      <c r="E85" s="269"/>
      <c r="F85" s="3">
        <f t="shared" si="27"/>
        <v>0</v>
      </c>
      <c r="G85" s="6">
        <f>G86+G87</f>
        <v>0</v>
      </c>
      <c r="H85" s="3"/>
      <c r="I85" s="3"/>
      <c r="J85" s="3">
        <f>J86+J87</f>
        <v>0</v>
      </c>
      <c r="K85" s="3">
        <f t="shared" ref="K85:K97" si="30">M85+P85</f>
        <v>0</v>
      </c>
      <c r="L85" s="3">
        <f>L86+L87</f>
        <v>0</v>
      </c>
      <c r="M85" s="3">
        <f>M86+M87</f>
        <v>0</v>
      </c>
      <c r="N85" s="3"/>
      <c r="O85" s="3"/>
      <c r="P85" s="3">
        <f>P86+P87</f>
        <v>0</v>
      </c>
      <c r="Q85" s="3">
        <f t="shared" si="29"/>
        <v>0</v>
      </c>
    </row>
    <row r="86" spans="2:17" ht="28" hidden="1" x14ac:dyDescent="0.3">
      <c r="B86" s="63" t="s">
        <v>284</v>
      </c>
      <c r="C86" s="64">
        <v>5011</v>
      </c>
      <c r="D86" s="63" t="s">
        <v>476</v>
      </c>
      <c r="E86" s="65" t="s">
        <v>234</v>
      </c>
      <c r="F86" s="3">
        <f t="shared" si="27"/>
        <v>0</v>
      </c>
      <c r="G86" s="7"/>
      <c r="H86" s="8"/>
      <c r="I86" s="8"/>
      <c r="J86" s="8"/>
      <c r="K86" s="3">
        <f t="shared" si="30"/>
        <v>0</v>
      </c>
      <c r="L86" s="8"/>
      <c r="M86" s="8"/>
      <c r="N86" s="8"/>
      <c r="O86" s="8"/>
      <c r="P86" s="8"/>
      <c r="Q86" s="3">
        <f t="shared" si="29"/>
        <v>0</v>
      </c>
    </row>
    <row r="87" spans="2:17" ht="28" hidden="1" x14ac:dyDescent="0.3">
      <c r="B87" s="63" t="s">
        <v>285</v>
      </c>
      <c r="C87" s="64">
        <v>5012</v>
      </c>
      <c r="D87" s="63" t="s">
        <v>476</v>
      </c>
      <c r="E87" s="65" t="s">
        <v>235</v>
      </c>
      <c r="F87" s="3">
        <f t="shared" si="27"/>
        <v>0</v>
      </c>
      <c r="G87" s="7"/>
      <c r="H87" s="8"/>
      <c r="I87" s="8"/>
      <c r="J87" s="8"/>
      <c r="K87" s="3">
        <f t="shared" si="30"/>
        <v>0</v>
      </c>
      <c r="L87" s="8"/>
      <c r="M87" s="8"/>
      <c r="N87" s="8"/>
      <c r="O87" s="8"/>
      <c r="P87" s="8"/>
      <c r="Q87" s="3">
        <f t="shared" si="29"/>
        <v>0</v>
      </c>
    </row>
    <row r="88" spans="2:17" ht="33.75" customHeight="1" x14ac:dyDescent="0.3">
      <c r="B88" s="162" t="s">
        <v>286</v>
      </c>
      <c r="C88" s="167">
        <v>5020</v>
      </c>
      <c r="D88" s="322" t="s">
        <v>1</v>
      </c>
      <c r="E88" s="323"/>
      <c r="F88" s="72">
        <f t="shared" si="27"/>
        <v>180600</v>
      </c>
      <c r="G88" s="168">
        <f>G89+G90</f>
        <v>180600</v>
      </c>
      <c r="H88" s="72">
        <f>H89+H90</f>
        <v>58642</v>
      </c>
      <c r="I88" s="72">
        <f>I89+I90</f>
        <v>-9236</v>
      </c>
      <c r="J88" s="72">
        <f>J89+J90</f>
        <v>0</v>
      </c>
      <c r="K88" s="72">
        <f t="shared" si="30"/>
        <v>191138</v>
      </c>
      <c r="L88" s="72">
        <f>L89+L90</f>
        <v>191138</v>
      </c>
      <c r="M88" s="72">
        <f>M89+M90</f>
        <v>0</v>
      </c>
      <c r="N88" s="72"/>
      <c r="O88" s="72"/>
      <c r="P88" s="72">
        <f>P89+P90</f>
        <v>191138</v>
      </c>
      <c r="Q88" s="72">
        <f t="shared" si="29"/>
        <v>371738</v>
      </c>
    </row>
    <row r="89" spans="2:17" ht="28" x14ac:dyDescent="0.3">
      <c r="B89" s="192" t="s">
        <v>287</v>
      </c>
      <c r="C89" s="190">
        <v>5021</v>
      </c>
      <c r="D89" s="192" t="s">
        <v>476</v>
      </c>
      <c r="E89" s="193" t="s">
        <v>2</v>
      </c>
      <c r="F89" s="70">
        <f t="shared" si="27"/>
        <v>180600</v>
      </c>
      <c r="G89" s="175">
        <v>180600</v>
      </c>
      <c r="H89" s="163">
        <v>58642</v>
      </c>
      <c r="I89" s="163">
        <v>-9236</v>
      </c>
      <c r="J89" s="163"/>
      <c r="K89" s="70">
        <f t="shared" si="30"/>
        <v>191138</v>
      </c>
      <c r="L89" s="163">
        <v>191138</v>
      </c>
      <c r="M89" s="163"/>
      <c r="N89" s="163"/>
      <c r="O89" s="163"/>
      <c r="P89" s="163">
        <v>191138</v>
      </c>
      <c r="Q89" s="70">
        <f t="shared" si="29"/>
        <v>371738</v>
      </c>
    </row>
    <row r="90" spans="2:17" ht="28" hidden="1" x14ac:dyDescent="0.3">
      <c r="B90" s="63" t="s">
        <v>288</v>
      </c>
      <c r="C90" s="64">
        <v>5022</v>
      </c>
      <c r="D90" s="63" t="s">
        <v>476</v>
      </c>
      <c r="E90" s="65" t="s">
        <v>3</v>
      </c>
      <c r="F90" s="3">
        <f t="shared" si="27"/>
        <v>0</v>
      </c>
      <c r="G90" s="7"/>
      <c r="H90" s="8"/>
      <c r="I90" s="8"/>
      <c r="J90" s="8"/>
      <c r="K90" s="3">
        <f t="shared" si="30"/>
        <v>0</v>
      </c>
      <c r="L90" s="8"/>
      <c r="M90" s="8"/>
      <c r="N90" s="8"/>
      <c r="O90" s="8"/>
      <c r="P90" s="8"/>
      <c r="Q90" s="3">
        <f t="shared" si="29"/>
        <v>0</v>
      </c>
    </row>
    <row r="91" spans="2:17" ht="18.75" customHeight="1" x14ac:dyDescent="0.3">
      <c r="B91" s="162" t="s">
        <v>289</v>
      </c>
      <c r="C91" s="167">
        <v>5030</v>
      </c>
      <c r="D91" s="322" t="s">
        <v>265</v>
      </c>
      <c r="E91" s="323"/>
      <c r="F91" s="72">
        <f t="shared" si="27"/>
        <v>-620344</v>
      </c>
      <c r="G91" s="168">
        <f>G92+G93+G94</f>
        <v>-620344</v>
      </c>
      <c r="H91" s="72">
        <f>H92+H93+H94</f>
        <v>-258000</v>
      </c>
      <c r="I91" s="72">
        <f>I92+I93+I94</f>
        <v>-315628</v>
      </c>
      <c r="J91" s="72">
        <f>J92+J93+J94</f>
        <v>0</v>
      </c>
      <c r="K91" s="72">
        <f t="shared" si="30"/>
        <v>1009836</v>
      </c>
      <c r="L91" s="72">
        <f>L92+L93+L94</f>
        <v>1009836</v>
      </c>
      <c r="M91" s="72">
        <f>M92+M93+M94</f>
        <v>0</v>
      </c>
      <c r="N91" s="72">
        <f>N92</f>
        <v>0</v>
      </c>
      <c r="O91" s="72"/>
      <c r="P91" s="72">
        <f>P92+P93+P94</f>
        <v>1009836</v>
      </c>
      <c r="Q91" s="72">
        <f t="shared" si="29"/>
        <v>389492</v>
      </c>
    </row>
    <row r="92" spans="2:17" ht="28" x14ac:dyDescent="0.3">
      <c r="B92" s="192" t="s">
        <v>290</v>
      </c>
      <c r="C92" s="190">
        <v>5031</v>
      </c>
      <c r="D92" s="192" t="s">
        <v>476</v>
      </c>
      <c r="E92" s="193" t="s">
        <v>238</v>
      </c>
      <c r="F92" s="70">
        <f t="shared" si="27"/>
        <v>-255344</v>
      </c>
      <c r="G92" s="175">
        <v>-255344</v>
      </c>
      <c r="H92" s="163">
        <v>-258000</v>
      </c>
      <c r="I92" s="163">
        <v>-315628</v>
      </c>
      <c r="J92" s="163"/>
      <c r="K92" s="70">
        <f t="shared" si="30"/>
        <v>1009836</v>
      </c>
      <c r="L92" s="163">
        <v>1009836</v>
      </c>
      <c r="M92" s="163"/>
      <c r="N92" s="163"/>
      <c r="O92" s="163"/>
      <c r="P92" s="163">
        <v>1009836</v>
      </c>
      <c r="Q92" s="70">
        <f t="shared" si="29"/>
        <v>754492</v>
      </c>
    </row>
    <row r="93" spans="2:17" ht="42" x14ac:dyDescent="0.3">
      <c r="B93" s="192" t="s">
        <v>291</v>
      </c>
      <c r="C93" s="190">
        <v>5032</v>
      </c>
      <c r="D93" s="192" t="s">
        <v>476</v>
      </c>
      <c r="E93" s="193" t="s">
        <v>239</v>
      </c>
      <c r="F93" s="70">
        <f t="shared" si="27"/>
        <v>-365000</v>
      </c>
      <c r="G93" s="175">
        <v>-365000</v>
      </c>
      <c r="H93" s="163"/>
      <c r="I93" s="163"/>
      <c r="J93" s="163"/>
      <c r="K93" s="70">
        <f t="shared" si="30"/>
        <v>0</v>
      </c>
      <c r="L93" s="163"/>
      <c r="M93" s="163"/>
      <c r="N93" s="163"/>
      <c r="O93" s="163"/>
      <c r="P93" s="163"/>
      <c r="Q93" s="70">
        <f t="shared" si="29"/>
        <v>-365000</v>
      </c>
    </row>
    <row r="94" spans="2:17" ht="28" hidden="1" x14ac:dyDescent="0.3">
      <c r="B94" s="63" t="s">
        <v>292</v>
      </c>
      <c r="C94" s="64">
        <v>5033</v>
      </c>
      <c r="D94" s="63" t="s">
        <v>476</v>
      </c>
      <c r="E94" s="65" t="s">
        <v>51</v>
      </c>
      <c r="F94" s="3">
        <f t="shared" si="27"/>
        <v>0</v>
      </c>
      <c r="G94" s="7"/>
      <c r="H94" s="8"/>
      <c r="I94" s="8"/>
      <c r="J94" s="8"/>
      <c r="K94" s="3">
        <f t="shared" si="30"/>
        <v>0</v>
      </c>
      <c r="L94" s="8"/>
      <c r="M94" s="8"/>
      <c r="N94" s="8"/>
      <c r="O94" s="8"/>
      <c r="P94" s="8"/>
      <c r="Q94" s="3">
        <f t="shared" si="29"/>
        <v>0</v>
      </c>
    </row>
    <row r="95" spans="2:17" ht="14.25" customHeight="1" x14ac:dyDescent="0.3">
      <c r="B95" s="162" t="s">
        <v>293</v>
      </c>
      <c r="C95" s="204">
        <v>5040</v>
      </c>
      <c r="D95" s="322" t="s">
        <v>266</v>
      </c>
      <c r="E95" s="323"/>
      <c r="F95" s="72">
        <f t="shared" si="27"/>
        <v>-276500</v>
      </c>
      <c r="G95" s="168">
        <f>G96+G97</f>
        <v>-276500</v>
      </c>
      <c r="H95" s="72">
        <f>H96+H97</f>
        <v>0</v>
      </c>
      <c r="I95" s="72">
        <f>I96+I97</f>
        <v>0</v>
      </c>
      <c r="J95" s="72">
        <f>J96+J97</f>
        <v>0</v>
      </c>
      <c r="K95" s="72">
        <f t="shared" si="30"/>
        <v>276500</v>
      </c>
      <c r="L95" s="72">
        <f>L96+L97</f>
        <v>276500</v>
      </c>
      <c r="M95" s="72">
        <f>M96+M97</f>
        <v>0</v>
      </c>
      <c r="N95" s="72"/>
      <c r="O95" s="72"/>
      <c r="P95" s="72">
        <f>P96+P97</f>
        <v>276500</v>
      </c>
      <c r="Q95" s="72">
        <f t="shared" si="29"/>
        <v>0</v>
      </c>
    </row>
    <row r="96" spans="2:17" ht="28" hidden="1" x14ac:dyDescent="0.3">
      <c r="B96" s="63" t="s">
        <v>294</v>
      </c>
      <c r="C96" s="64">
        <v>5041</v>
      </c>
      <c r="D96" s="63" t="s">
        <v>476</v>
      </c>
      <c r="E96" s="65" t="s">
        <v>385</v>
      </c>
      <c r="F96" s="3">
        <f t="shared" si="27"/>
        <v>0</v>
      </c>
      <c r="G96" s="7"/>
      <c r="H96" s="8"/>
      <c r="I96" s="8"/>
      <c r="J96" s="8"/>
      <c r="K96" s="3">
        <f t="shared" si="30"/>
        <v>0</v>
      </c>
      <c r="L96" s="8"/>
      <c r="M96" s="8"/>
      <c r="N96" s="8"/>
      <c r="O96" s="8"/>
      <c r="P96" s="8"/>
      <c r="Q96" s="3">
        <f t="shared" si="29"/>
        <v>0</v>
      </c>
    </row>
    <row r="97" spans="2:21" ht="42" x14ac:dyDescent="0.3">
      <c r="B97" s="192" t="s">
        <v>295</v>
      </c>
      <c r="C97" s="190">
        <v>5042</v>
      </c>
      <c r="D97" s="192" t="s">
        <v>476</v>
      </c>
      <c r="E97" s="193" t="s">
        <v>546</v>
      </c>
      <c r="F97" s="70">
        <f t="shared" si="27"/>
        <v>-276500</v>
      </c>
      <c r="G97" s="175">
        <v>-276500</v>
      </c>
      <c r="H97" s="163"/>
      <c r="I97" s="163"/>
      <c r="J97" s="163"/>
      <c r="K97" s="70">
        <f t="shared" si="30"/>
        <v>276500</v>
      </c>
      <c r="L97" s="163">
        <v>276500</v>
      </c>
      <c r="M97" s="163"/>
      <c r="N97" s="163"/>
      <c r="O97" s="163"/>
      <c r="P97" s="163">
        <v>276500</v>
      </c>
      <c r="Q97" s="70">
        <f t="shared" si="29"/>
        <v>0</v>
      </c>
    </row>
    <row r="98" spans="2:21" ht="14.25" hidden="1" customHeight="1" x14ac:dyDescent="0.3">
      <c r="B98" s="151" t="s">
        <v>82</v>
      </c>
      <c r="C98" s="178">
        <v>5050</v>
      </c>
      <c r="D98" s="268" t="s">
        <v>83</v>
      </c>
      <c r="E98" s="269"/>
      <c r="F98" s="3">
        <f t="shared" ref="F98:Q98" si="31">SUM(F99:F100)</f>
        <v>0</v>
      </c>
      <c r="G98" s="6">
        <f t="shared" si="31"/>
        <v>0</v>
      </c>
      <c r="H98" s="3">
        <f t="shared" si="31"/>
        <v>0</v>
      </c>
      <c r="I98" s="3">
        <f t="shared" si="31"/>
        <v>0</v>
      </c>
      <c r="J98" s="3">
        <f t="shared" si="31"/>
        <v>0</v>
      </c>
      <c r="K98" s="3">
        <f t="shared" si="31"/>
        <v>0</v>
      </c>
      <c r="L98" s="3">
        <f t="shared" si="31"/>
        <v>0</v>
      </c>
      <c r="M98" s="3">
        <f t="shared" si="31"/>
        <v>0</v>
      </c>
      <c r="N98" s="3">
        <f t="shared" si="31"/>
        <v>0</v>
      </c>
      <c r="O98" s="3">
        <f t="shared" si="31"/>
        <v>0</v>
      </c>
      <c r="P98" s="3">
        <f t="shared" si="31"/>
        <v>0</v>
      </c>
      <c r="Q98" s="3">
        <f t="shared" si="31"/>
        <v>0</v>
      </c>
    </row>
    <row r="99" spans="2:21" ht="56" hidden="1" x14ac:dyDescent="0.3">
      <c r="B99" s="63" t="s">
        <v>84</v>
      </c>
      <c r="C99" s="64">
        <v>5051</v>
      </c>
      <c r="D99" s="63" t="s">
        <v>85</v>
      </c>
      <c r="E99" s="65" t="s">
        <v>86</v>
      </c>
      <c r="F99" s="3">
        <f>G99+J99</f>
        <v>0</v>
      </c>
      <c r="G99" s="7"/>
      <c r="H99" s="8"/>
      <c r="I99" s="8"/>
      <c r="J99" s="8"/>
      <c r="K99" s="3">
        <f>M99+P99</f>
        <v>0</v>
      </c>
      <c r="L99" s="8"/>
      <c r="M99" s="8"/>
      <c r="N99" s="8"/>
      <c r="O99" s="8"/>
      <c r="P99" s="8"/>
      <c r="Q99" s="3">
        <f>F99+K99</f>
        <v>0</v>
      </c>
    </row>
    <row r="100" spans="2:21" ht="42" hidden="1" x14ac:dyDescent="0.3">
      <c r="B100" s="63" t="s">
        <v>87</v>
      </c>
      <c r="C100" s="64">
        <v>5053</v>
      </c>
      <c r="D100" s="63" t="s">
        <v>476</v>
      </c>
      <c r="E100" s="65" t="s">
        <v>88</v>
      </c>
      <c r="F100" s="3">
        <f>G100+J100</f>
        <v>0</v>
      </c>
      <c r="G100" s="7"/>
      <c r="H100" s="8"/>
      <c r="I100" s="8"/>
      <c r="J100" s="8"/>
      <c r="K100" s="3">
        <f>M100+P100</f>
        <v>0</v>
      </c>
      <c r="L100" s="8"/>
      <c r="M100" s="8"/>
      <c r="N100" s="8"/>
      <c r="O100" s="8"/>
      <c r="P100" s="8"/>
      <c r="Q100" s="3">
        <f>F100+K100</f>
        <v>0</v>
      </c>
    </row>
    <row r="101" spans="2:21" ht="14.25" customHeight="1" x14ac:dyDescent="0.3">
      <c r="B101" s="162" t="s">
        <v>89</v>
      </c>
      <c r="C101" s="204">
        <v>5060</v>
      </c>
      <c r="D101" s="322" t="s">
        <v>90</v>
      </c>
      <c r="E101" s="323"/>
      <c r="F101" s="72">
        <f t="shared" ref="F101:Q101" si="32">SUM(F102:F103)</f>
        <v>-887300</v>
      </c>
      <c r="G101" s="168">
        <f t="shared" si="32"/>
        <v>-887300</v>
      </c>
      <c r="H101" s="72">
        <f t="shared" si="32"/>
        <v>0</v>
      </c>
      <c r="I101" s="72">
        <f t="shared" si="32"/>
        <v>22700</v>
      </c>
      <c r="J101" s="72">
        <f t="shared" si="32"/>
        <v>0</v>
      </c>
      <c r="K101" s="72">
        <f t="shared" si="32"/>
        <v>0</v>
      </c>
      <c r="L101" s="72">
        <f t="shared" si="32"/>
        <v>0</v>
      </c>
      <c r="M101" s="72">
        <f t="shared" si="32"/>
        <v>0</v>
      </c>
      <c r="N101" s="72">
        <f t="shared" si="32"/>
        <v>0</v>
      </c>
      <c r="O101" s="72">
        <f t="shared" si="32"/>
        <v>0</v>
      </c>
      <c r="P101" s="72">
        <f t="shared" si="32"/>
        <v>0</v>
      </c>
      <c r="Q101" s="72">
        <f t="shared" si="32"/>
        <v>-887300</v>
      </c>
    </row>
    <row r="102" spans="2:21" ht="56" x14ac:dyDescent="0.3">
      <c r="B102" s="192" t="s">
        <v>91</v>
      </c>
      <c r="C102" s="190">
        <v>5061</v>
      </c>
      <c r="D102" s="192" t="s">
        <v>476</v>
      </c>
      <c r="E102" s="193" t="s">
        <v>92</v>
      </c>
      <c r="F102" s="70">
        <f t="shared" ref="F102:F148" si="33">G102+J102</f>
        <v>110000</v>
      </c>
      <c r="G102" s="175">
        <v>110000</v>
      </c>
      <c r="H102" s="163"/>
      <c r="I102" s="163"/>
      <c r="J102" s="163"/>
      <c r="K102" s="70">
        <f t="shared" ref="K102:K136" si="34">M102+P102</f>
        <v>0</v>
      </c>
      <c r="L102" s="163"/>
      <c r="M102" s="163"/>
      <c r="N102" s="163"/>
      <c r="O102" s="163"/>
      <c r="P102" s="163"/>
      <c r="Q102" s="70">
        <f>F102+K102</f>
        <v>110000</v>
      </c>
    </row>
    <row r="103" spans="2:21" ht="42" x14ac:dyDescent="0.3">
      <c r="B103" s="192" t="s">
        <v>93</v>
      </c>
      <c r="C103" s="190">
        <v>5062</v>
      </c>
      <c r="D103" s="192" t="s">
        <v>476</v>
      </c>
      <c r="E103" s="193" t="s">
        <v>94</v>
      </c>
      <c r="F103" s="70">
        <f t="shared" si="33"/>
        <v>-997300</v>
      </c>
      <c r="G103" s="175">
        <v>-997300</v>
      </c>
      <c r="H103" s="163"/>
      <c r="I103" s="163">
        <v>22700</v>
      </c>
      <c r="J103" s="163"/>
      <c r="K103" s="70">
        <f t="shared" si="34"/>
        <v>0</v>
      </c>
      <c r="L103" s="163"/>
      <c r="M103" s="163"/>
      <c r="N103" s="163"/>
      <c r="O103" s="163"/>
      <c r="P103" s="163"/>
      <c r="Q103" s="70">
        <f>F103+K103</f>
        <v>-997300</v>
      </c>
    </row>
    <row r="104" spans="2:21" ht="14" hidden="1" x14ac:dyDescent="0.3">
      <c r="B104" s="151" t="s">
        <v>344</v>
      </c>
      <c r="C104" s="68">
        <v>7300</v>
      </c>
      <c r="D104" s="151"/>
      <c r="E104" s="68" t="s">
        <v>346</v>
      </c>
      <c r="F104" s="3">
        <f t="shared" si="33"/>
        <v>0</v>
      </c>
      <c r="G104" s="6">
        <f>G105</f>
        <v>0</v>
      </c>
      <c r="H104" s="3">
        <f>H105</f>
        <v>0</v>
      </c>
      <c r="I104" s="3">
        <f>I105</f>
        <v>0</v>
      </c>
      <c r="J104" s="3">
        <f>J105</f>
        <v>0</v>
      </c>
      <c r="K104" s="3">
        <f t="shared" si="34"/>
        <v>0</v>
      </c>
      <c r="L104" s="3">
        <f>L105</f>
        <v>0</v>
      </c>
      <c r="M104" s="3">
        <f>M105</f>
        <v>0</v>
      </c>
      <c r="N104" s="3">
        <f>N105</f>
        <v>0</v>
      </c>
      <c r="O104" s="3">
        <f>O105</f>
        <v>0</v>
      </c>
      <c r="P104" s="3">
        <f>P105</f>
        <v>0</v>
      </c>
      <c r="Q104" s="3">
        <f>F104+K104</f>
        <v>0</v>
      </c>
    </row>
    <row r="105" spans="2:21" ht="14" hidden="1" x14ac:dyDescent="0.3">
      <c r="B105" s="63" t="s">
        <v>345</v>
      </c>
      <c r="C105" s="64">
        <v>7321</v>
      </c>
      <c r="D105" s="63" t="s">
        <v>347</v>
      </c>
      <c r="E105" s="65" t="s">
        <v>130</v>
      </c>
      <c r="F105" s="3">
        <f t="shared" si="33"/>
        <v>0</v>
      </c>
      <c r="G105" s="40"/>
      <c r="H105" s="41"/>
      <c r="I105" s="41"/>
      <c r="J105" s="39"/>
      <c r="K105" s="39">
        <f t="shared" si="34"/>
        <v>0</v>
      </c>
      <c r="L105" s="39"/>
      <c r="M105" s="39"/>
      <c r="N105" s="39"/>
      <c r="O105" s="39"/>
      <c r="P105" s="41"/>
      <c r="Q105" s="39">
        <f>F105+K105</f>
        <v>0</v>
      </c>
    </row>
    <row r="106" spans="2:21" ht="42" hidden="1" x14ac:dyDescent="0.3">
      <c r="B106" s="63" t="s">
        <v>7</v>
      </c>
      <c r="C106" s="64">
        <v>7361</v>
      </c>
      <c r="D106" s="63" t="s">
        <v>320</v>
      </c>
      <c r="E106" s="65" t="s">
        <v>10</v>
      </c>
      <c r="F106" s="3">
        <f t="shared" si="33"/>
        <v>0</v>
      </c>
      <c r="G106" s="40"/>
      <c r="H106" s="41"/>
      <c r="I106" s="41"/>
      <c r="J106" s="39"/>
      <c r="K106" s="39">
        <f t="shared" si="34"/>
        <v>0</v>
      </c>
      <c r="L106" s="39"/>
      <c r="M106" s="39"/>
      <c r="N106" s="39"/>
      <c r="O106" s="39"/>
      <c r="P106" s="41"/>
      <c r="Q106" s="39">
        <f>K106+F106</f>
        <v>0</v>
      </c>
    </row>
    <row r="107" spans="2:21" s="32" customFormat="1" ht="42" hidden="1" x14ac:dyDescent="0.3">
      <c r="B107" s="63" t="s">
        <v>11</v>
      </c>
      <c r="C107" s="64">
        <v>7363</v>
      </c>
      <c r="D107" s="63" t="s">
        <v>320</v>
      </c>
      <c r="E107" s="65" t="s">
        <v>12</v>
      </c>
      <c r="F107" s="3">
        <f t="shared" si="33"/>
        <v>0</v>
      </c>
      <c r="G107" s="40"/>
      <c r="H107" s="41"/>
      <c r="I107" s="41"/>
      <c r="J107" s="39"/>
      <c r="K107" s="39">
        <f t="shared" si="34"/>
        <v>0</v>
      </c>
      <c r="L107" s="39"/>
      <c r="M107" s="39"/>
      <c r="N107" s="39"/>
      <c r="O107" s="39"/>
      <c r="P107" s="41"/>
      <c r="Q107" s="39">
        <f>K107+F107</f>
        <v>0</v>
      </c>
    </row>
    <row r="108" spans="2:21" ht="28" hidden="1" x14ac:dyDescent="0.3">
      <c r="B108" s="151" t="s">
        <v>13</v>
      </c>
      <c r="C108" s="68">
        <v>8300</v>
      </c>
      <c r="D108" s="151"/>
      <c r="E108" s="68" t="s">
        <v>193</v>
      </c>
      <c r="F108" s="3">
        <f t="shared" si="33"/>
        <v>0</v>
      </c>
      <c r="G108" s="6">
        <f>G109</f>
        <v>0</v>
      </c>
      <c r="H108" s="3">
        <f>H109</f>
        <v>0</v>
      </c>
      <c r="I108" s="3">
        <f>I109</f>
        <v>0</v>
      </c>
      <c r="J108" s="3">
        <f>J109</f>
        <v>0</v>
      </c>
      <c r="K108" s="3">
        <f t="shared" si="34"/>
        <v>0</v>
      </c>
      <c r="L108" s="3">
        <f>L109</f>
        <v>0</v>
      </c>
      <c r="M108" s="3">
        <f>M109</f>
        <v>0</v>
      </c>
      <c r="N108" s="3">
        <f>N109</f>
        <v>0</v>
      </c>
      <c r="O108" s="3">
        <f>O109</f>
        <v>0</v>
      </c>
      <c r="P108" s="3">
        <f>P109</f>
        <v>0</v>
      </c>
      <c r="Q108" s="3">
        <f t="shared" ref="Q108:Q142" si="35">F108+K108</f>
        <v>0</v>
      </c>
    </row>
    <row r="109" spans="2:21" ht="14" hidden="1" x14ac:dyDescent="0.3">
      <c r="B109" s="63" t="s">
        <v>66</v>
      </c>
      <c r="C109" s="64">
        <v>4082</v>
      </c>
      <c r="D109" s="63" t="s">
        <v>474</v>
      </c>
      <c r="E109" s="65" t="s">
        <v>605</v>
      </c>
      <c r="F109" s="3">
        <f t="shared" si="33"/>
        <v>0</v>
      </c>
      <c r="G109" s="7"/>
      <c r="H109" s="8"/>
      <c r="I109" s="8"/>
      <c r="J109" s="3"/>
      <c r="K109" s="3">
        <f t="shared" si="34"/>
        <v>0</v>
      </c>
      <c r="L109" s="3"/>
      <c r="M109" s="8"/>
      <c r="N109" s="3"/>
      <c r="O109" s="3"/>
      <c r="P109" s="8"/>
      <c r="Q109" s="3">
        <f t="shared" si="35"/>
        <v>0</v>
      </c>
    </row>
    <row r="110" spans="2:21" ht="15.75" hidden="1" customHeight="1" x14ac:dyDescent="0.3">
      <c r="B110" s="151" t="s">
        <v>386</v>
      </c>
      <c r="C110" s="276" t="s">
        <v>535</v>
      </c>
      <c r="D110" s="277"/>
      <c r="E110" s="278"/>
      <c r="F110" s="1">
        <f t="shared" si="33"/>
        <v>0</v>
      </c>
      <c r="G110" s="2">
        <f>G111</f>
        <v>0</v>
      </c>
      <c r="H110" s="3">
        <f>H111</f>
        <v>0</v>
      </c>
      <c r="I110" s="3">
        <f>I111</f>
        <v>0</v>
      </c>
      <c r="J110" s="3">
        <f>J111</f>
        <v>0</v>
      </c>
      <c r="K110" s="3">
        <f t="shared" si="34"/>
        <v>0</v>
      </c>
      <c r="L110" s="3">
        <f>L111</f>
        <v>0</v>
      </c>
      <c r="M110" s="3">
        <f>M111</f>
        <v>0</v>
      </c>
      <c r="N110" s="3">
        <f>N111</f>
        <v>0</v>
      </c>
      <c r="O110" s="3">
        <f>O111</f>
        <v>0</v>
      </c>
      <c r="P110" s="3">
        <f>P111</f>
        <v>0</v>
      </c>
      <c r="Q110" s="3">
        <f t="shared" si="35"/>
        <v>0</v>
      </c>
      <c r="S110" s="31">
        <f>S114+S115+S116+S121+S123+S125+S126+S127+S128+S131+S132+S135+S136+S138+S156</f>
        <v>0</v>
      </c>
      <c r="T110" s="31">
        <f>T114+T115+T116+T121+T123+T125+T126+T127+T128+T131+T132+T135+T136+T138+T156</f>
        <v>0</v>
      </c>
      <c r="U110" s="31">
        <f>U114+U115+U116+U121+U123+U125+U126+U127+U128+U131+U132+U135+U136+U138+U156</f>
        <v>0</v>
      </c>
    </row>
    <row r="111" spans="2:21" ht="19.5" hidden="1" customHeight="1" x14ac:dyDescent="0.3">
      <c r="B111" s="95" t="s">
        <v>387</v>
      </c>
      <c r="C111" s="273" t="s">
        <v>535</v>
      </c>
      <c r="D111" s="274"/>
      <c r="E111" s="275"/>
      <c r="F111" s="1">
        <f t="shared" si="33"/>
        <v>0</v>
      </c>
      <c r="G111" s="4">
        <f>G112+G145+G147+G153+G120</f>
        <v>0</v>
      </c>
      <c r="H111" s="5">
        <f>H112+H145+H147+H153+H120</f>
        <v>0</v>
      </c>
      <c r="I111" s="5">
        <f>I112+I145+I147+I153+I120</f>
        <v>0</v>
      </c>
      <c r="J111" s="5">
        <f>J112+J145+J147+J153+J120</f>
        <v>0</v>
      </c>
      <c r="K111" s="5">
        <f t="shared" si="34"/>
        <v>0</v>
      </c>
      <c r="L111" s="5">
        <f>L112+L145+L147+L153+L120</f>
        <v>0</v>
      </c>
      <c r="M111" s="5">
        <f>M112+M145+M147+M153+M120</f>
        <v>0</v>
      </c>
      <c r="N111" s="5">
        <f>N112+N145+N147+N153+N120</f>
        <v>0</v>
      </c>
      <c r="O111" s="5">
        <f>O112+O145+O147+O153+O120</f>
        <v>0</v>
      </c>
      <c r="P111" s="5">
        <f>P112+P145+P147+P153+P120+P158</f>
        <v>0</v>
      </c>
      <c r="Q111" s="3">
        <f t="shared" si="35"/>
        <v>0</v>
      </c>
      <c r="S111" s="31"/>
    </row>
    <row r="112" spans="2:21" ht="15" hidden="1" customHeight="1" x14ac:dyDescent="0.3">
      <c r="B112" s="151" t="s">
        <v>388</v>
      </c>
      <c r="C112" s="68">
        <v>1000</v>
      </c>
      <c r="D112" s="268" t="s">
        <v>209</v>
      </c>
      <c r="E112" s="269"/>
      <c r="F112" s="3">
        <f t="shared" si="33"/>
        <v>0</v>
      </c>
      <c r="G112" s="6">
        <f>G113+G116+G117</f>
        <v>0</v>
      </c>
      <c r="H112" s="6">
        <f t="shared" ref="H112:J112" si="36">H113+H116+H117</f>
        <v>0</v>
      </c>
      <c r="I112" s="6">
        <f t="shared" si="36"/>
        <v>0</v>
      </c>
      <c r="J112" s="6">
        <f t="shared" si="36"/>
        <v>0</v>
      </c>
      <c r="K112" s="3">
        <f t="shared" si="34"/>
        <v>0</v>
      </c>
      <c r="L112" s="6">
        <f t="shared" ref="L112:P112" si="37">L113+L116+L117</f>
        <v>0</v>
      </c>
      <c r="M112" s="6">
        <f t="shared" si="37"/>
        <v>0</v>
      </c>
      <c r="N112" s="6">
        <f t="shared" si="37"/>
        <v>0</v>
      </c>
      <c r="O112" s="6">
        <f t="shared" si="37"/>
        <v>0</v>
      </c>
      <c r="P112" s="6">
        <f t="shared" si="37"/>
        <v>0</v>
      </c>
      <c r="Q112" s="3">
        <f t="shared" si="35"/>
        <v>0</v>
      </c>
      <c r="S112" s="31"/>
    </row>
    <row r="113" spans="2:19" ht="30" hidden="1" customHeight="1" x14ac:dyDescent="0.3">
      <c r="B113" s="151" t="s">
        <v>550</v>
      </c>
      <c r="C113" s="68">
        <v>1100</v>
      </c>
      <c r="D113" s="151"/>
      <c r="E113" s="100" t="s">
        <v>456</v>
      </c>
      <c r="F113" s="3">
        <f t="shared" si="33"/>
        <v>0</v>
      </c>
      <c r="G113" s="7">
        <f>G114+G115</f>
        <v>0</v>
      </c>
      <c r="H113" s="8">
        <f>H114+H115</f>
        <v>0</v>
      </c>
      <c r="I113" s="8">
        <f>I114+I115</f>
        <v>0</v>
      </c>
      <c r="J113" s="8">
        <f>J114+J115</f>
        <v>0</v>
      </c>
      <c r="K113" s="3">
        <f t="shared" si="34"/>
        <v>0</v>
      </c>
      <c r="L113" s="3">
        <f>L114+L115</f>
        <v>0</v>
      </c>
      <c r="M113" s="8">
        <f>M114+M115</f>
        <v>0</v>
      </c>
      <c r="N113" s="8">
        <f>N114+N115</f>
        <v>0</v>
      </c>
      <c r="O113" s="8">
        <f>O114+O115</f>
        <v>0</v>
      </c>
      <c r="P113" s="8">
        <f>P114+P115</f>
        <v>0</v>
      </c>
      <c r="Q113" s="3">
        <f t="shared" si="35"/>
        <v>0</v>
      </c>
      <c r="S113" s="31"/>
    </row>
    <row r="114" spans="2:19" ht="48" hidden="1" customHeight="1" x14ac:dyDescent="0.3">
      <c r="B114" s="103" t="s">
        <v>551</v>
      </c>
      <c r="C114" s="147">
        <v>1101</v>
      </c>
      <c r="D114" s="103" t="s">
        <v>452</v>
      </c>
      <c r="E114" s="129" t="s">
        <v>552</v>
      </c>
      <c r="F114" s="3">
        <f t="shared" si="33"/>
        <v>0</v>
      </c>
      <c r="G114" s="7"/>
      <c r="H114" s="8"/>
      <c r="I114" s="8"/>
      <c r="J114" s="8"/>
      <c r="K114" s="3">
        <f t="shared" si="34"/>
        <v>0</v>
      </c>
      <c r="L114" s="3"/>
      <c r="M114" s="8"/>
      <c r="N114" s="8"/>
      <c r="O114" s="8"/>
      <c r="P114" s="8"/>
      <c r="Q114" s="3">
        <f t="shared" si="35"/>
        <v>0</v>
      </c>
      <c r="S114" s="31"/>
    </row>
    <row r="115" spans="2:19" ht="47.25" hidden="1" customHeight="1" x14ac:dyDescent="0.3">
      <c r="B115" s="103" t="s">
        <v>553</v>
      </c>
      <c r="C115" s="147">
        <v>1102</v>
      </c>
      <c r="D115" s="103" t="s">
        <v>452</v>
      </c>
      <c r="E115" s="104" t="s">
        <v>554</v>
      </c>
      <c r="F115" s="3">
        <f t="shared" si="33"/>
        <v>0</v>
      </c>
      <c r="G115" s="7"/>
      <c r="H115" s="8"/>
      <c r="I115" s="8"/>
      <c r="J115" s="8"/>
      <c r="K115" s="3">
        <f t="shared" si="34"/>
        <v>0</v>
      </c>
      <c r="L115" s="3"/>
      <c r="M115" s="8"/>
      <c r="N115" s="8"/>
      <c r="O115" s="8"/>
      <c r="P115" s="8"/>
      <c r="Q115" s="3">
        <f t="shared" si="35"/>
        <v>0</v>
      </c>
      <c r="S115" s="31"/>
    </row>
    <row r="116" spans="2:19" ht="30" hidden="1" customHeight="1" x14ac:dyDescent="0.3">
      <c r="B116" s="213" t="s">
        <v>390</v>
      </c>
      <c r="C116" s="214">
        <v>1120</v>
      </c>
      <c r="D116" s="213" t="s">
        <v>471</v>
      </c>
      <c r="E116" s="107" t="s">
        <v>389</v>
      </c>
      <c r="F116" s="9">
        <f t="shared" si="33"/>
        <v>0</v>
      </c>
      <c r="G116" s="10"/>
      <c r="H116" s="11"/>
      <c r="I116" s="11"/>
      <c r="J116" s="11"/>
      <c r="K116" s="9">
        <f t="shared" si="34"/>
        <v>0</v>
      </c>
      <c r="L116" s="9"/>
      <c r="M116" s="11"/>
      <c r="N116" s="11"/>
      <c r="O116" s="11"/>
      <c r="P116" s="11"/>
      <c r="Q116" s="9">
        <f t="shared" si="35"/>
        <v>0</v>
      </c>
      <c r="S116" s="31"/>
    </row>
    <row r="117" spans="2:19" ht="30" hidden="1" customHeight="1" x14ac:dyDescent="0.3">
      <c r="B117" s="151" t="s">
        <v>677</v>
      </c>
      <c r="C117" s="68">
        <v>1290</v>
      </c>
      <c r="D117" s="151"/>
      <c r="E117" s="138" t="s">
        <v>651</v>
      </c>
      <c r="F117" s="9">
        <f t="shared" si="33"/>
        <v>0</v>
      </c>
      <c r="G117" s="28">
        <f>G118+G119</f>
        <v>0</v>
      </c>
      <c r="H117" s="28">
        <f t="shared" ref="H117:J117" si="38">H118+H119</f>
        <v>0</v>
      </c>
      <c r="I117" s="28">
        <f t="shared" si="38"/>
        <v>0</v>
      </c>
      <c r="J117" s="28">
        <f t="shared" si="38"/>
        <v>0</v>
      </c>
      <c r="K117" s="9">
        <f t="shared" si="34"/>
        <v>0</v>
      </c>
      <c r="L117" s="28">
        <f t="shared" ref="L117:P117" si="39">L118+L119</f>
        <v>0</v>
      </c>
      <c r="M117" s="28">
        <f t="shared" si="39"/>
        <v>0</v>
      </c>
      <c r="N117" s="28">
        <f t="shared" si="39"/>
        <v>0</v>
      </c>
      <c r="O117" s="28">
        <f t="shared" si="39"/>
        <v>0</v>
      </c>
      <c r="P117" s="28">
        <f t="shared" si="39"/>
        <v>0</v>
      </c>
      <c r="Q117" s="9">
        <f t="shared" si="35"/>
        <v>0</v>
      </c>
      <c r="S117" s="31"/>
    </row>
    <row r="118" spans="2:19" ht="30" hidden="1" customHeight="1" x14ac:dyDescent="0.3">
      <c r="B118" s="63" t="s">
        <v>678</v>
      </c>
      <c r="C118" s="63" t="s">
        <v>675</v>
      </c>
      <c r="D118" s="63" t="s">
        <v>331</v>
      </c>
      <c r="E118" s="102" t="s">
        <v>652</v>
      </c>
      <c r="F118" s="9">
        <f t="shared" si="33"/>
        <v>0</v>
      </c>
      <c r="G118" s="10"/>
      <c r="H118" s="11"/>
      <c r="I118" s="11"/>
      <c r="J118" s="11"/>
      <c r="K118" s="9">
        <f t="shared" si="34"/>
        <v>0</v>
      </c>
      <c r="L118" s="9"/>
      <c r="M118" s="11"/>
      <c r="N118" s="11"/>
      <c r="O118" s="11"/>
      <c r="P118" s="11"/>
      <c r="Q118" s="9">
        <f t="shared" si="35"/>
        <v>0</v>
      </c>
      <c r="S118" s="31"/>
    </row>
    <row r="119" spans="2:19" ht="30" hidden="1" customHeight="1" x14ac:dyDescent="0.3">
      <c r="B119" s="63" t="s">
        <v>679</v>
      </c>
      <c r="C119" s="63" t="s">
        <v>676</v>
      </c>
      <c r="D119" s="63" t="s">
        <v>331</v>
      </c>
      <c r="E119" s="102" t="s">
        <v>653</v>
      </c>
      <c r="F119" s="9">
        <f t="shared" si="33"/>
        <v>0</v>
      </c>
      <c r="G119" s="10"/>
      <c r="H119" s="11"/>
      <c r="I119" s="11"/>
      <c r="J119" s="11"/>
      <c r="K119" s="9">
        <f t="shared" si="34"/>
        <v>0</v>
      </c>
      <c r="L119" s="9"/>
      <c r="M119" s="11"/>
      <c r="N119" s="11"/>
      <c r="O119" s="11"/>
      <c r="P119" s="11"/>
      <c r="Q119" s="9">
        <f t="shared" si="35"/>
        <v>0</v>
      </c>
      <c r="S119" s="31"/>
    </row>
    <row r="120" spans="2:19" ht="14.25" hidden="1" customHeight="1" x14ac:dyDescent="0.3">
      <c r="B120" s="151" t="s">
        <v>391</v>
      </c>
      <c r="C120" s="68">
        <v>2000</v>
      </c>
      <c r="D120" s="151"/>
      <c r="E120" s="68" t="s">
        <v>210</v>
      </c>
      <c r="F120" s="3">
        <f t="shared" si="33"/>
        <v>0</v>
      </c>
      <c r="G120" s="6">
        <f>G121+G123+G125+G126+G127+G128+G130+G131+G132+G135+G133</f>
        <v>0</v>
      </c>
      <c r="H120" s="3">
        <f>H121+H123+H125+H126+H127+H128+H130+H131+H132+H135+H133</f>
        <v>0</v>
      </c>
      <c r="I120" s="3">
        <f>I121+I123+I125+I126+I127+I128+I130+I131+I132+I135+I133</f>
        <v>0</v>
      </c>
      <c r="J120" s="3">
        <f>J121+J123+J125+J126+J127+J128+J130+J131+J132+J135+J133</f>
        <v>0</v>
      </c>
      <c r="K120" s="3">
        <f t="shared" si="34"/>
        <v>0</v>
      </c>
      <c r="L120" s="3">
        <f>L121+L123+L125+L126+L127+L128+L130+L131+L132+L135+L133</f>
        <v>0</v>
      </c>
      <c r="M120" s="3">
        <f>M121+M123+M125+M126+M127+M128+M130+M131+M132+M135+M133</f>
        <v>0</v>
      </c>
      <c r="N120" s="3">
        <f>N121+N123+N125+N126+N127+N128+N130+N131+N132+N135+N133</f>
        <v>0</v>
      </c>
      <c r="O120" s="3">
        <f>O121+O123+O125+O126+O127+O128+O130+O131+O132+O135+O133</f>
        <v>0</v>
      </c>
      <c r="P120" s="3">
        <f>P121+P123+P125+P126+P127+P128+P130+P131+P132+P135+P133</f>
        <v>0</v>
      </c>
      <c r="Q120" s="1">
        <f t="shared" si="35"/>
        <v>0</v>
      </c>
      <c r="S120" s="31"/>
    </row>
    <row r="121" spans="2:19" ht="36.75" hidden="1" customHeight="1" x14ac:dyDescent="0.3">
      <c r="B121" s="63" t="s">
        <v>392</v>
      </c>
      <c r="C121" s="64" t="s">
        <v>211</v>
      </c>
      <c r="D121" s="63" t="s">
        <v>457</v>
      </c>
      <c r="E121" s="65" t="s">
        <v>268</v>
      </c>
      <c r="F121" s="1">
        <f t="shared" si="33"/>
        <v>0</v>
      </c>
      <c r="G121" s="7"/>
      <c r="H121" s="8"/>
      <c r="I121" s="8"/>
      <c r="J121" s="8"/>
      <c r="K121" s="3">
        <f t="shared" si="34"/>
        <v>0</v>
      </c>
      <c r="L121" s="8"/>
      <c r="M121" s="8"/>
      <c r="N121" s="8"/>
      <c r="O121" s="8"/>
      <c r="P121" s="8"/>
      <c r="Q121" s="3">
        <f t="shared" si="35"/>
        <v>0</v>
      </c>
      <c r="S121" s="31"/>
    </row>
    <row r="122" spans="2:19" ht="36.75" hidden="1" customHeight="1" x14ac:dyDescent="0.3">
      <c r="B122" s="63"/>
      <c r="C122" s="64"/>
      <c r="D122" s="63"/>
      <c r="E122" s="109" t="s">
        <v>160</v>
      </c>
      <c r="F122" s="1">
        <f t="shared" si="33"/>
        <v>0</v>
      </c>
      <c r="G122" s="7"/>
      <c r="H122" s="8"/>
      <c r="I122" s="8"/>
      <c r="J122" s="8"/>
      <c r="K122" s="3">
        <f t="shared" si="34"/>
        <v>0</v>
      </c>
      <c r="L122" s="3"/>
      <c r="M122" s="8"/>
      <c r="N122" s="8"/>
      <c r="O122" s="8"/>
      <c r="P122" s="8"/>
      <c r="Q122" s="3">
        <f t="shared" si="35"/>
        <v>0</v>
      </c>
      <c r="S122" s="31"/>
    </row>
    <row r="123" spans="2:19" ht="30" hidden="1" customHeight="1" x14ac:dyDescent="0.3">
      <c r="B123" s="63" t="s">
        <v>399</v>
      </c>
      <c r="C123" s="64">
        <v>2020</v>
      </c>
      <c r="D123" s="63" t="s">
        <v>458</v>
      </c>
      <c r="E123" s="65" t="s">
        <v>212</v>
      </c>
      <c r="F123" s="1">
        <f t="shared" si="33"/>
        <v>0</v>
      </c>
      <c r="G123" s="7"/>
      <c r="H123" s="8"/>
      <c r="I123" s="8"/>
      <c r="J123" s="8"/>
      <c r="K123" s="3">
        <f t="shared" si="34"/>
        <v>0</v>
      </c>
      <c r="L123" s="8"/>
      <c r="M123" s="8"/>
      <c r="N123" s="8"/>
      <c r="O123" s="8"/>
      <c r="P123" s="8"/>
      <c r="Q123" s="3">
        <f t="shared" si="35"/>
        <v>0</v>
      </c>
      <c r="S123" s="31"/>
    </row>
    <row r="124" spans="2:19" ht="24" hidden="1" customHeight="1" x14ac:dyDescent="0.3">
      <c r="B124" s="63"/>
      <c r="C124" s="64"/>
      <c r="D124" s="63"/>
      <c r="E124" s="109" t="s">
        <v>259</v>
      </c>
      <c r="F124" s="3">
        <f t="shared" si="33"/>
        <v>0</v>
      </c>
      <c r="G124" s="37"/>
      <c r="H124" s="38"/>
      <c r="I124" s="38"/>
      <c r="J124" s="38"/>
      <c r="K124" s="3">
        <f t="shared" si="34"/>
        <v>0</v>
      </c>
      <c r="L124" s="3"/>
      <c r="M124" s="38"/>
      <c r="N124" s="38"/>
      <c r="O124" s="38"/>
      <c r="P124" s="38"/>
      <c r="Q124" s="3">
        <f t="shared" si="35"/>
        <v>0</v>
      </c>
      <c r="S124" s="31"/>
    </row>
    <row r="125" spans="2:19" ht="22.5" hidden="1" customHeight="1" x14ac:dyDescent="0.3">
      <c r="B125" s="63" t="s">
        <v>400</v>
      </c>
      <c r="C125" s="64">
        <v>2040</v>
      </c>
      <c r="D125" s="63" t="s">
        <v>459</v>
      </c>
      <c r="E125" s="179" t="s">
        <v>401</v>
      </c>
      <c r="F125" s="3">
        <f t="shared" si="33"/>
        <v>0</v>
      </c>
      <c r="G125" s="7"/>
      <c r="H125" s="8"/>
      <c r="I125" s="8"/>
      <c r="J125" s="8"/>
      <c r="K125" s="3">
        <f t="shared" si="34"/>
        <v>0</v>
      </c>
      <c r="L125" s="3"/>
      <c r="M125" s="8"/>
      <c r="N125" s="8"/>
      <c r="O125" s="8"/>
      <c r="P125" s="8"/>
      <c r="Q125" s="3">
        <f t="shared" si="35"/>
        <v>0</v>
      </c>
      <c r="S125" s="31"/>
    </row>
    <row r="126" spans="2:19" ht="30" hidden="1" customHeight="1" x14ac:dyDescent="0.3">
      <c r="B126" s="63" t="s">
        <v>402</v>
      </c>
      <c r="C126" s="64">
        <v>2050</v>
      </c>
      <c r="D126" s="63" t="s">
        <v>461</v>
      </c>
      <c r="E126" s="110" t="s">
        <v>213</v>
      </c>
      <c r="F126" s="3">
        <f t="shared" si="33"/>
        <v>0</v>
      </c>
      <c r="G126" s="7"/>
      <c r="H126" s="8"/>
      <c r="I126" s="8"/>
      <c r="J126" s="8"/>
      <c r="K126" s="3">
        <f t="shared" si="34"/>
        <v>0</v>
      </c>
      <c r="L126" s="8"/>
      <c r="M126" s="8"/>
      <c r="N126" s="8"/>
      <c r="O126" s="8"/>
      <c r="P126" s="8"/>
      <c r="Q126" s="3">
        <f>F126+K126</f>
        <v>0</v>
      </c>
      <c r="S126" s="31"/>
    </row>
    <row r="127" spans="2:19" ht="25.5" hidden="1" customHeight="1" x14ac:dyDescent="0.3">
      <c r="B127" s="63" t="s">
        <v>393</v>
      </c>
      <c r="C127" s="64">
        <v>2060</v>
      </c>
      <c r="D127" s="63" t="s">
        <v>462</v>
      </c>
      <c r="E127" s="65" t="s">
        <v>214</v>
      </c>
      <c r="F127" s="3">
        <f t="shared" si="33"/>
        <v>0</v>
      </c>
      <c r="G127" s="7"/>
      <c r="H127" s="8"/>
      <c r="I127" s="8"/>
      <c r="J127" s="8"/>
      <c r="K127" s="3">
        <f t="shared" si="34"/>
        <v>0</v>
      </c>
      <c r="L127" s="8"/>
      <c r="M127" s="8"/>
      <c r="N127" s="8"/>
      <c r="O127" s="8"/>
      <c r="P127" s="8"/>
      <c r="Q127" s="3">
        <f t="shared" si="35"/>
        <v>0</v>
      </c>
      <c r="S127" s="31"/>
    </row>
    <row r="128" spans="2:19" ht="30" hidden="1" customHeight="1" x14ac:dyDescent="0.3">
      <c r="B128" s="63" t="s">
        <v>394</v>
      </c>
      <c r="C128" s="64">
        <v>2070</v>
      </c>
      <c r="D128" s="63" t="s">
        <v>463</v>
      </c>
      <c r="E128" s="110" t="s">
        <v>403</v>
      </c>
      <c r="F128" s="1">
        <f t="shared" si="33"/>
        <v>0</v>
      </c>
      <c r="G128" s="7"/>
      <c r="H128" s="8"/>
      <c r="I128" s="8"/>
      <c r="J128" s="8"/>
      <c r="K128" s="3">
        <f t="shared" si="34"/>
        <v>0</v>
      </c>
      <c r="L128" s="3"/>
      <c r="M128" s="8"/>
      <c r="N128" s="8"/>
      <c r="O128" s="8"/>
      <c r="P128" s="8"/>
      <c r="Q128" s="3">
        <f t="shared" si="35"/>
        <v>0</v>
      </c>
      <c r="S128" s="31"/>
    </row>
    <row r="129" spans="2:19" ht="72" hidden="1" customHeight="1" x14ac:dyDescent="0.3">
      <c r="B129" s="63"/>
      <c r="C129" s="64"/>
      <c r="D129" s="63"/>
      <c r="E129" s="109" t="s">
        <v>270</v>
      </c>
      <c r="F129" s="3">
        <f t="shared" si="33"/>
        <v>0</v>
      </c>
      <c r="G129" s="37"/>
      <c r="H129" s="38"/>
      <c r="I129" s="38"/>
      <c r="J129" s="38"/>
      <c r="K129" s="3">
        <f t="shared" si="34"/>
        <v>0</v>
      </c>
      <c r="L129" s="3"/>
      <c r="M129" s="38"/>
      <c r="N129" s="38"/>
      <c r="O129" s="38"/>
      <c r="P129" s="38"/>
      <c r="Q129" s="3">
        <f t="shared" si="35"/>
        <v>0</v>
      </c>
      <c r="S129" s="31"/>
    </row>
    <row r="130" spans="2:19" ht="30" hidden="1" customHeight="1" x14ac:dyDescent="0.3">
      <c r="B130" s="63" t="s">
        <v>395</v>
      </c>
      <c r="C130" s="64">
        <v>2090</v>
      </c>
      <c r="D130" s="63" t="s">
        <v>566</v>
      </c>
      <c r="E130" s="110" t="s">
        <v>215</v>
      </c>
      <c r="F130" s="3">
        <f t="shared" si="33"/>
        <v>0</v>
      </c>
      <c r="G130" s="7"/>
      <c r="H130" s="8"/>
      <c r="I130" s="8"/>
      <c r="J130" s="8"/>
      <c r="K130" s="3">
        <f t="shared" si="34"/>
        <v>0</v>
      </c>
      <c r="L130" s="3"/>
      <c r="M130" s="8"/>
      <c r="N130" s="8"/>
      <c r="O130" s="8"/>
      <c r="P130" s="8"/>
      <c r="Q130" s="3">
        <f t="shared" si="35"/>
        <v>0</v>
      </c>
      <c r="S130" s="31"/>
    </row>
    <row r="131" spans="2:19" ht="30" hidden="1" customHeight="1" x14ac:dyDescent="0.3">
      <c r="B131" s="63" t="s">
        <v>404</v>
      </c>
      <c r="C131" s="64">
        <v>2120</v>
      </c>
      <c r="D131" s="63" t="s">
        <v>464</v>
      </c>
      <c r="E131" s="111" t="s">
        <v>216</v>
      </c>
      <c r="F131" s="3">
        <f t="shared" si="33"/>
        <v>0</v>
      </c>
      <c r="G131" s="7"/>
      <c r="H131" s="8"/>
      <c r="I131" s="8"/>
      <c r="J131" s="8"/>
      <c r="K131" s="3">
        <f t="shared" si="34"/>
        <v>0</v>
      </c>
      <c r="L131" s="3"/>
      <c r="M131" s="8"/>
      <c r="N131" s="8"/>
      <c r="O131" s="8"/>
      <c r="P131" s="8"/>
      <c r="Q131" s="3">
        <f t="shared" si="35"/>
        <v>0</v>
      </c>
      <c r="S131" s="31"/>
    </row>
    <row r="132" spans="2:19" ht="30" hidden="1" customHeight="1" x14ac:dyDescent="0.3">
      <c r="B132" s="63" t="s">
        <v>396</v>
      </c>
      <c r="C132" s="64">
        <v>2130</v>
      </c>
      <c r="D132" s="63" t="s">
        <v>465</v>
      </c>
      <c r="E132" s="65" t="s">
        <v>217</v>
      </c>
      <c r="F132" s="3">
        <f t="shared" si="33"/>
        <v>0</v>
      </c>
      <c r="G132" s="7"/>
      <c r="H132" s="8"/>
      <c r="I132" s="8"/>
      <c r="J132" s="8"/>
      <c r="K132" s="3">
        <f t="shared" si="34"/>
        <v>0</v>
      </c>
      <c r="L132" s="8"/>
      <c r="M132" s="8"/>
      <c r="N132" s="8"/>
      <c r="O132" s="8"/>
      <c r="P132" s="8"/>
      <c r="Q132" s="3">
        <f t="shared" si="35"/>
        <v>0</v>
      </c>
      <c r="S132" s="31"/>
    </row>
    <row r="133" spans="2:19" ht="30" hidden="1" customHeight="1" x14ac:dyDescent="0.3">
      <c r="B133" s="63" t="s">
        <v>580</v>
      </c>
      <c r="C133" s="64">
        <v>2140</v>
      </c>
      <c r="D133" s="63"/>
      <c r="E133" s="110" t="s">
        <v>581</v>
      </c>
      <c r="F133" s="3">
        <f t="shared" si="33"/>
        <v>0</v>
      </c>
      <c r="G133" s="7"/>
      <c r="H133" s="8"/>
      <c r="I133" s="8"/>
      <c r="J133" s="8"/>
      <c r="K133" s="3">
        <f t="shared" si="34"/>
        <v>0</v>
      </c>
      <c r="L133" s="3"/>
      <c r="M133" s="8"/>
      <c r="N133" s="8"/>
      <c r="O133" s="8"/>
      <c r="P133" s="8"/>
      <c r="Q133" s="3">
        <f t="shared" si="35"/>
        <v>0</v>
      </c>
      <c r="S133" s="31"/>
    </row>
    <row r="134" spans="2:19" ht="31.5" hidden="1" customHeight="1" x14ac:dyDescent="0.3">
      <c r="B134" s="63" t="s">
        <v>407</v>
      </c>
      <c r="C134" s="64">
        <v>2144</v>
      </c>
      <c r="D134" s="63" t="s">
        <v>567</v>
      </c>
      <c r="E134" s="110" t="s">
        <v>408</v>
      </c>
      <c r="F134" s="5">
        <f t="shared" si="33"/>
        <v>0</v>
      </c>
      <c r="G134" s="34"/>
      <c r="H134" s="33"/>
      <c r="I134" s="33"/>
      <c r="J134" s="33"/>
      <c r="K134" s="5">
        <f t="shared" si="34"/>
        <v>0</v>
      </c>
      <c r="L134" s="5"/>
      <c r="M134" s="33"/>
      <c r="N134" s="33"/>
      <c r="O134" s="33"/>
      <c r="P134" s="33"/>
      <c r="Q134" s="5">
        <f t="shared" si="35"/>
        <v>0</v>
      </c>
      <c r="S134" s="31"/>
    </row>
    <row r="135" spans="2:19" ht="34.5" hidden="1" customHeight="1" x14ac:dyDescent="0.3">
      <c r="B135" s="151" t="s">
        <v>405</v>
      </c>
      <c r="C135" s="68">
        <v>2150</v>
      </c>
      <c r="D135" s="77"/>
      <c r="E135" s="180" t="s">
        <v>406</v>
      </c>
      <c r="F135" s="1">
        <f t="shared" si="33"/>
        <v>0</v>
      </c>
      <c r="G135" s="7">
        <f>G136+G138</f>
        <v>0</v>
      </c>
      <c r="H135" s="8">
        <f>H136+H138</f>
        <v>0</v>
      </c>
      <c r="I135" s="8">
        <f>I136+I138</f>
        <v>0</v>
      </c>
      <c r="J135" s="8">
        <f>J136+J138</f>
        <v>0</v>
      </c>
      <c r="K135" s="3">
        <f t="shared" si="34"/>
        <v>0</v>
      </c>
      <c r="L135" s="8">
        <f>L136+L138</f>
        <v>0</v>
      </c>
      <c r="M135" s="8">
        <f>M136+M138</f>
        <v>0</v>
      </c>
      <c r="N135" s="8">
        <f>N136+N138</f>
        <v>0</v>
      </c>
      <c r="O135" s="8">
        <f>O136+O138</f>
        <v>0</v>
      </c>
      <c r="P135" s="8">
        <f>P136+P138</f>
        <v>0</v>
      </c>
      <c r="Q135" s="3">
        <f t="shared" si="35"/>
        <v>0</v>
      </c>
      <c r="S135" s="31"/>
    </row>
    <row r="136" spans="2:19" ht="35.25" hidden="1" customHeight="1" x14ac:dyDescent="0.3">
      <c r="B136" s="63" t="s">
        <v>591</v>
      </c>
      <c r="C136" s="64">
        <v>2151</v>
      </c>
      <c r="D136" s="63" t="s">
        <v>592</v>
      </c>
      <c r="E136" s="65" t="s">
        <v>593</v>
      </c>
      <c r="F136" s="3">
        <f t="shared" si="33"/>
        <v>0</v>
      </c>
      <c r="G136" s="7"/>
      <c r="H136" s="8"/>
      <c r="I136" s="8"/>
      <c r="J136" s="8"/>
      <c r="K136" s="3">
        <f t="shared" si="34"/>
        <v>0</v>
      </c>
      <c r="L136" s="8"/>
      <c r="M136" s="8"/>
      <c r="N136" s="8"/>
      <c r="O136" s="8"/>
      <c r="P136" s="8"/>
      <c r="Q136" s="3">
        <f t="shared" si="35"/>
        <v>0</v>
      </c>
      <c r="S136" s="31"/>
    </row>
    <row r="137" spans="2:19" ht="25.5" hidden="1" customHeight="1" x14ac:dyDescent="0.3">
      <c r="B137" s="63" t="s">
        <v>591</v>
      </c>
      <c r="C137" s="64">
        <v>2151</v>
      </c>
      <c r="D137" s="63" t="s">
        <v>465</v>
      </c>
      <c r="E137" s="111" t="s">
        <v>309</v>
      </c>
      <c r="F137" s="3">
        <f t="shared" si="33"/>
        <v>0</v>
      </c>
      <c r="G137" s="34"/>
      <c r="H137" s="33"/>
      <c r="I137" s="33"/>
      <c r="J137" s="33"/>
      <c r="K137" s="3">
        <f t="shared" ref="K137:K168" si="40">M137+P137</f>
        <v>0</v>
      </c>
      <c r="L137" s="3"/>
      <c r="M137" s="33"/>
      <c r="N137" s="33"/>
      <c r="O137" s="33"/>
      <c r="P137" s="33"/>
      <c r="Q137" s="3">
        <f t="shared" si="35"/>
        <v>0</v>
      </c>
      <c r="S137" s="31"/>
    </row>
    <row r="138" spans="2:19" ht="32.25" hidden="1" customHeight="1" x14ac:dyDescent="0.3">
      <c r="B138" s="63" t="s">
        <v>594</v>
      </c>
      <c r="C138" s="64">
        <v>2152</v>
      </c>
      <c r="D138" s="63" t="s">
        <v>592</v>
      </c>
      <c r="E138" s="65" t="s">
        <v>596</v>
      </c>
      <c r="F138" s="1">
        <f t="shared" si="33"/>
        <v>0</v>
      </c>
      <c r="G138" s="7"/>
      <c r="H138" s="8"/>
      <c r="I138" s="8"/>
      <c r="J138" s="8"/>
      <c r="K138" s="3">
        <f t="shared" si="40"/>
        <v>0</v>
      </c>
      <c r="L138" s="8"/>
      <c r="M138" s="33"/>
      <c r="N138" s="8"/>
      <c r="O138" s="8"/>
      <c r="P138" s="8"/>
      <c r="Q138" s="3">
        <f t="shared" si="35"/>
        <v>0</v>
      </c>
      <c r="S138" s="31"/>
    </row>
    <row r="139" spans="2:19" ht="32.25" hidden="1" customHeight="1" x14ac:dyDescent="0.3">
      <c r="B139" s="112"/>
      <c r="C139" s="112"/>
      <c r="D139" s="112"/>
      <c r="E139" s="112" t="s">
        <v>271</v>
      </c>
      <c r="F139" s="3">
        <f t="shared" si="33"/>
        <v>0</v>
      </c>
      <c r="G139" s="37"/>
      <c r="H139" s="38"/>
      <c r="I139" s="38"/>
      <c r="J139" s="38"/>
      <c r="K139" s="3">
        <f t="shared" si="40"/>
        <v>0</v>
      </c>
      <c r="L139" s="3"/>
      <c r="M139" s="38"/>
      <c r="N139" s="38"/>
      <c r="O139" s="38"/>
      <c r="P139" s="38"/>
      <c r="Q139" s="3">
        <f t="shared" si="35"/>
        <v>0</v>
      </c>
      <c r="S139" s="31"/>
    </row>
    <row r="140" spans="2:19" ht="96.75" hidden="1" customHeight="1" x14ac:dyDescent="0.3">
      <c r="B140" s="112"/>
      <c r="C140" s="112"/>
      <c r="D140" s="112"/>
      <c r="E140" s="112" t="s">
        <v>272</v>
      </c>
      <c r="F140" s="3">
        <f t="shared" si="33"/>
        <v>0</v>
      </c>
      <c r="G140" s="37"/>
      <c r="H140" s="38"/>
      <c r="I140" s="38"/>
      <c r="J140" s="38"/>
      <c r="K140" s="3">
        <f t="shared" si="40"/>
        <v>0</v>
      </c>
      <c r="L140" s="3"/>
      <c r="M140" s="38"/>
      <c r="N140" s="38"/>
      <c r="O140" s="38"/>
      <c r="P140" s="38"/>
      <c r="Q140" s="3">
        <f t="shared" si="35"/>
        <v>0</v>
      </c>
      <c r="S140" s="31"/>
    </row>
    <row r="141" spans="2:19" ht="42" hidden="1" customHeight="1" x14ac:dyDescent="0.3">
      <c r="B141" s="112"/>
      <c r="C141" s="112"/>
      <c r="D141" s="112"/>
      <c r="E141" s="112" t="s">
        <v>218</v>
      </c>
      <c r="F141" s="3">
        <f t="shared" si="33"/>
        <v>0</v>
      </c>
      <c r="G141" s="37"/>
      <c r="H141" s="38"/>
      <c r="I141" s="38"/>
      <c r="J141" s="38"/>
      <c r="K141" s="3">
        <f t="shared" si="40"/>
        <v>0</v>
      </c>
      <c r="L141" s="3"/>
      <c r="M141" s="38"/>
      <c r="N141" s="38"/>
      <c r="O141" s="38"/>
      <c r="P141" s="38"/>
      <c r="Q141" s="3">
        <f t="shared" si="35"/>
        <v>0</v>
      </c>
      <c r="S141" s="31"/>
    </row>
    <row r="142" spans="2:19" s="32" customFormat="1" ht="41.25" hidden="1" customHeight="1" x14ac:dyDescent="0.3">
      <c r="B142" s="112"/>
      <c r="C142" s="112"/>
      <c r="D142" s="112"/>
      <c r="E142" s="112" t="s">
        <v>219</v>
      </c>
      <c r="F142" s="3">
        <f t="shared" si="33"/>
        <v>0</v>
      </c>
      <c r="G142" s="37"/>
      <c r="H142" s="38"/>
      <c r="I142" s="38"/>
      <c r="J142" s="38"/>
      <c r="K142" s="3">
        <f t="shared" si="40"/>
        <v>0</v>
      </c>
      <c r="L142" s="3"/>
      <c r="M142" s="38"/>
      <c r="N142" s="38"/>
      <c r="O142" s="38"/>
      <c r="P142" s="38"/>
      <c r="Q142" s="3">
        <f t="shared" si="35"/>
        <v>0</v>
      </c>
      <c r="S142" s="31"/>
    </row>
    <row r="143" spans="2:19" ht="69.75" hidden="1" customHeight="1" x14ac:dyDescent="0.3">
      <c r="B143" s="112"/>
      <c r="C143" s="112"/>
      <c r="D143" s="112"/>
      <c r="E143" s="113" t="s">
        <v>64</v>
      </c>
      <c r="F143" s="3">
        <f t="shared" si="33"/>
        <v>0</v>
      </c>
      <c r="G143" s="37"/>
      <c r="H143" s="38"/>
      <c r="I143" s="38"/>
      <c r="J143" s="38"/>
      <c r="K143" s="3">
        <f t="shared" si="40"/>
        <v>0</v>
      </c>
      <c r="L143" s="3"/>
      <c r="M143" s="38"/>
      <c r="N143" s="38"/>
      <c r="O143" s="38"/>
      <c r="P143" s="38"/>
      <c r="Q143" s="3">
        <f t="shared" ref="Q143:Q174" si="41">F143+K143</f>
        <v>0</v>
      </c>
      <c r="S143" s="31"/>
    </row>
    <row r="144" spans="2:19" s="32" customFormat="1" ht="21" hidden="1" customHeight="1" x14ac:dyDescent="0.3">
      <c r="B144" s="63"/>
      <c r="C144" s="64"/>
      <c r="D144" s="63"/>
      <c r="E144" s="111" t="s">
        <v>220</v>
      </c>
      <c r="F144" s="3">
        <f t="shared" si="33"/>
        <v>0</v>
      </c>
      <c r="G144" s="37"/>
      <c r="H144" s="38"/>
      <c r="I144" s="38"/>
      <c r="J144" s="38"/>
      <c r="K144" s="3">
        <f t="shared" si="40"/>
        <v>0</v>
      </c>
      <c r="L144" s="3"/>
      <c r="M144" s="38"/>
      <c r="N144" s="38"/>
      <c r="O144" s="38"/>
      <c r="P144" s="38"/>
      <c r="Q144" s="3">
        <f t="shared" si="41"/>
        <v>0</v>
      </c>
      <c r="S144" s="31"/>
    </row>
    <row r="145" spans="2:21" ht="14.25" hidden="1" customHeight="1" x14ac:dyDescent="0.3">
      <c r="B145" s="151" t="s">
        <v>397</v>
      </c>
      <c r="C145" s="77">
        <v>4000</v>
      </c>
      <c r="D145" s="268" t="s">
        <v>221</v>
      </c>
      <c r="E145" s="269"/>
      <c r="F145" s="3">
        <f t="shared" si="33"/>
        <v>0</v>
      </c>
      <c r="G145" s="6">
        <f>G146</f>
        <v>0</v>
      </c>
      <c r="H145" s="3">
        <f>H146</f>
        <v>0</v>
      </c>
      <c r="I145" s="3">
        <f>I146</f>
        <v>0</v>
      </c>
      <c r="J145" s="3">
        <f>J146</f>
        <v>0</v>
      </c>
      <c r="K145" s="3">
        <f t="shared" si="40"/>
        <v>0</v>
      </c>
      <c r="L145" s="3"/>
      <c r="M145" s="3">
        <f>M146</f>
        <v>0</v>
      </c>
      <c r="N145" s="3">
        <f>N146</f>
        <v>0</v>
      </c>
      <c r="O145" s="3">
        <f>O146</f>
        <v>0</v>
      </c>
      <c r="P145" s="3">
        <f>P146</f>
        <v>0</v>
      </c>
      <c r="Q145" s="3">
        <f t="shared" si="41"/>
        <v>0</v>
      </c>
      <c r="S145" s="31"/>
    </row>
    <row r="146" spans="2:21" ht="30" hidden="1" customHeight="1" x14ac:dyDescent="0.3">
      <c r="B146" s="63" t="s">
        <v>410</v>
      </c>
      <c r="C146" s="64">
        <v>4030</v>
      </c>
      <c r="D146" s="63" t="s">
        <v>568</v>
      </c>
      <c r="E146" s="111" t="s">
        <v>409</v>
      </c>
      <c r="F146" s="3">
        <f t="shared" si="33"/>
        <v>0</v>
      </c>
      <c r="G146" s="7"/>
      <c r="H146" s="8"/>
      <c r="I146" s="8"/>
      <c r="J146" s="8"/>
      <c r="K146" s="3">
        <f t="shared" si="40"/>
        <v>0</v>
      </c>
      <c r="L146" s="3"/>
      <c r="M146" s="8"/>
      <c r="N146" s="8"/>
      <c r="O146" s="8"/>
      <c r="P146" s="8"/>
      <c r="Q146" s="3">
        <f t="shared" si="41"/>
        <v>0</v>
      </c>
      <c r="S146" s="31"/>
    </row>
    <row r="147" spans="2:21" ht="43.5" hidden="1" customHeight="1" x14ac:dyDescent="0.3">
      <c r="B147" s="151" t="s">
        <v>194</v>
      </c>
      <c r="C147" s="64">
        <v>8300</v>
      </c>
      <c r="D147" s="268" t="s">
        <v>193</v>
      </c>
      <c r="E147" s="269"/>
      <c r="F147" s="3">
        <f t="shared" si="33"/>
        <v>0</v>
      </c>
      <c r="G147" s="6">
        <f>G151++G148</f>
        <v>0</v>
      </c>
      <c r="H147" s="3">
        <f>H151++H148</f>
        <v>0</v>
      </c>
      <c r="I147" s="3">
        <f>I151++I148</f>
        <v>0</v>
      </c>
      <c r="J147" s="3">
        <f>J151+J152</f>
        <v>0</v>
      </c>
      <c r="K147" s="3">
        <f t="shared" si="40"/>
        <v>0</v>
      </c>
      <c r="L147" s="3"/>
      <c r="M147" s="3">
        <f>M151++M148</f>
        <v>0</v>
      </c>
      <c r="N147" s="3">
        <f>N151++N148</f>
        <v>0</v>
      </c>
      <c r="O147" s="3">
        <f>O151++O148</f>
        <v>0</v>
      </c>
      <c r="P147" s="3">
        <f>P151++P148</f>
        <v>0</v>
      </c>
      <c r="Q147" s="3">
        <f t="shared" si="41"/>
        <v>0</v>
      </c>
      <c r="S147" s="31"/>
    </row>
    <row r="148" spans="2:21" ht="30" hidden="1" customHeight="1" x14ac:dyDescent="0.3">
      <c r="B148" s="63" t="s">
        <v>14</v>
      </c>
      <c r="C148" s="64">
        <v>8311</v>
      </c>
      <c r="D148" s="63" t="s">
        <v>164</v>
      </c>
      <c r="E148" s="110" t="s">
        <v>274</v>
      </c>
      <c r="F148" s="3">
        <f t="shared" si="33"/>
        <v>0</v>
      </c>
      <c r="G148" s="6"/>
      <c r="H148" s="3"/>
      <c r="I148" s="3"/>
      <c r="J148" s="3"/>
      <c r="K148" s="3">
        <f t="shared" si="40"/>
        <v>0</v>
      </c>
      <c r="L148" s="3"/>
      <c r="M148" s="3"/>
      <c r="N148" s="3"/>
      <c r="O148" s="3"/>
      <c r="P148" s="8"/>
      <c r="Q148" s="3">
        <f t="shared" si="41"/>
        <v>0</v>
      </c>
      <c r="S148" s="31"/>
    </row>
    <row r="149" spans="2:21" ht="15" hidden="1" customHeight="1" x14ac:dyDescent="0.3">
      <c r="B149" s="63" t="s">
        <v>15</v>
      </c>
      <c r="C149" s="64">
        <v>8312</v>
      </c>
      <c r="D149" s="63" t="s">
        <v>16</v>
      </c>
      <c r="E149" s="110" t="s">
        <v>17</v>
      </c>
      <c r="F149" s="3"/>
      <c r="G149" s="6"/>
      <c r="H149" s="3"/>
      <c r="I149" s="3"/>
      <c r="J149" s="3"/>
      <c r="K149" s="3">
        <f t="shared" si="40"/>
        <v>0</v>
      </c>
      <c r="L149" s="3"/>
      <c r="M149" s="8"/>
      <c r="N149" s="8"/>
      <c r="O149" s="8"/>
      <c r="P149" s="8"/>
      <c r="Q149" s="3">
        <f t="shared" si="41"/>
        <v>0</v>
      </c>
      <c r="S149" s="31"/>
    </row>
    <row r="150" spans="2:21" s="32" customFormat="1" ht="15" hidden="1" customHeight="1" x14ac:dyDescent="0.3">
      <c r="B150" s="63" t="s">
        <v>18</v>
      </c>
      <c r="C150" s="64">
        <v>8320</v>
      </c>
      <c r="D150" s="63" t="s">
        <v>19</v>
      </c>
      <c r="E150" s="110" t="s">
        <v>20</v>
      </c>
      <c r="F150" s="3"/>
      <c r="G150" s="6"/>
      <c r="H150" s="3"/>
      <c r="I150" s="3"/>
      <c r="J150" s="3"/>
      <c r="K150" s="3">
        <f t="shared" si="40"/>
        <v>0</v>
      </c>
      <c r="L150" s="3"/>
      <c r="M150" s="8"/>
      <c r="N150" s="8"/>
      <c r="O150" s="8"/>
      <c r="P150" s="8"/>
      <c r="Q150" s="3">
        <f t="shared" si="41"/>
        <v>0</v>
      </c>
      <c r="S150" s="31"/>
    </row>
    <row r="151" spans="2:21" ht="30" hidden="1" customHeight="1" x14ac:dyDescent="0.3">
      <c r="B151" s="63" t="s">
        <v>411</v>
      </c>
      <c r="C151" s="64">
        <v>8330</v>
      </c>
      <c r="D151" s="63" t="s">
        <v>569</v>
      </c>
      <c r="E151" s="110" t="s">
        <v>413</v>
      </c>
      <c r="F151" s="3">
        <f>G151+J151</f>
        <v>0</v>
      </c>
      <c r="G151" s="7"/>
      <c r="H151" s="8"/>
      <c r="I151" s="8"/>
      <c r="J151" s="8"/>
      <c r="K151" s="3">
        <f t="shared" si="40"/>
        <v>0</v>
      </c>
      <c r="L151" s="3"/>
      <c r="M151" s="8"/>
      <c r="N151" s="8"/>
      <c r="O151" s="8"/>
      <c r="P151" s="8"/>
      <c r="Q151" s="3">
        <f t="shared" si="41"/>
        <v>0</v>
      </c>
      <c r="S151" s="31"/>
    </row>
    <row r="152" spans="2:21" ht="30" hidden="1" customHeight="1" x14ac:dyDescent="0.3">
      <c r="B152" s="63" t="s">
        <v>412</v>
      </c>
      <c r="C152" s="64">
        <v>8340</v>
      </c>
      <c r="D152" s="63" t="s">
        <v>570</v>
      </c>
      <c r="E152" s="110" t="s">
        <v>414</v>
      </c>
      <c r="F152" s="3">
        <f>G152+J152</f>
        <v>0</v>
      </c>
      <c r="G152" s="7"/>
      <c r="H152" s="8"/>
      <c r="I152" s="8"/>
      <c r="J152" s="8"/>
      <c r="K152" s="3">
        <f t="shared" si="40"/>
        <v>0</v>
      </c>
      <c r="L152" s="3"/>
      <c r="M152" s="8"/>
      <c r="N152" s="8"/>
      <c r="O152" s="8"/>
      <c r="P152" s="8"/>
      <c r="Q152" s="3">
        <f t="shared" si="41"/>
        <v>0</v>
      </c>
      <c r="S152" s="31"/>
    </row>
    <row r="153" spans="2:21" ht="31.5" hidden="1" customHeight="1" x14ac:dyDescent="0.3">
      <c r="B153" s="151" t="s">
        <v>415</v>
      </c>
      <c r="C153" s="64">
        <v>7300</v>
      </c>
      <c r="D153" s="268" t="s">
        <v>346</v>
      </c>
      <c r="E153" s="269"/>
      <c r="F153" s="3">
        <f>G153+J153</f>
        <v>0</v>
      </c>
      <c r="G153" s="6">
        <f>G154</f>
        <v>0</v>
      </c>
      <c r="H153" s="3">
        <f>H154</f>
        <v>0</v>
      </c>
      <c r="I153" s="3">
        <f>I154</f>
        <v>0</v>
      </c>
      <c r="J153" s="3">
        <f>J154</f>
        <v>0</v>
      </c>
      <c r="K153" s="3">
        <f t="shared" si="40"/>
        <v>0</v>
      </c>
      <c r="L153" s="8">
        <f>L155</f>
        <v>0</v>
      </c>
      <c r="M153" s="8">
        <f>M154</f>
        <v>0</v>
      </c>
      <c r="N153" s="8">
        <f>N154</f>
        <v>0</v>
      </c>
      <c r="O153" s="8">
        <f>O154</f>
        <v>0</v>
      </c>
      <c r="P153" s="8">
        <f>P155</f>
        <v>0</v>
      </c>
      <c r="Q153" s="3">
        <f t="shared" si="41"/>
        <v>0</v>
      </c>
      <c r="S153" s="31"/>
    </row>
    <row r="154" spans="2:21" ht="30" hidden="1" customHeight="1" x14ac:dyDescent="0.3">
      <c r="B154" s="63" t="s">
        <v>416</v>
      </c>
      <c r="C154" s="64">
        <v>7322</v>
      </c>
      <c r="D154" s="63" t="s">
        <v>571</v>
      </c>
      <c r="E154" s="110" t="s">
        <v>417</v>
      </c>
      <c r="F154" s="3">
        <f>G154+J154</f>
        <v>0</v>
      </c>
      <c r="G154" s="7"/>
      <c r="H154" s="8"/>
      <c r="I154" s="8"/>
      <c r="J154" s="8"/>
      <c r="K154" s="3">
        <f t="shared" si="40"/>
        <v>0</v>
      </c>
      <c r="L154" s="8"/>
      <c r="M154" s="8"/>
      <c r="N154" s="8"/>
      <c r="O154" s="8"/>
      <c r="P154" s="8"/>
      <c r="Q154" s="3">
        <f t="shared" si="41"/>
        <v>0</v>
      </c>
      <c r="S154" s="31"/>
    </row>
    <row r="155" spans="2:21" ht="14.25" hidden="1" customHeight="1" x14ac:dyDescent="0.3">
      <c r="B155" s="151" t="s">
        <v>21</v>
      </c>
      <c r="C155" s="64">
        <v>7360</v>
      </c>
      <c r="D155" s="268" t="s">
        <v>22</v>
      </c>
      <c r="E155" s="269"/>
      <c r="F155" s="3">
        <f>F157</f>
        <v>0</v>
      </c>
      <c r="G155" s="6">
        <f>G157</f>
        <v>0</v>
      </c>
      <c r="H155" s="3">
        <f>H157</f>
        <v>0</v>
      </c>
      <c r="I155" s="3">
        <f>I157</f>
        <v>0</v>
      </c>
      <c r="J155" s="3">
        <f>J157</f>
        <v>0</v>
      </c>
      <c r="K155" s="3">
        <f t="shared" si="40"/>
        <v>0</v>
      </c>
      <c r="L155" s="8">
        <f>L156</f>
        <v>0</v>
      </c>
      <c r="M155" s="8">
        <f>M157</f>
        <v>0</v>
      </c>
      <c r="N155" s="8">
        <f>N157</f>
        <v>0</v>
      </c>
      <c r="O155" s="8">
        <f>O157</f>
        <v>0</v>
      </c>
      <c r="P155" s="8">
        <f>P157+P156</f>
        <v>0</v>
      </c>
      <c r="Q155" s="3">
        <f t="shared" si="41"/>
        <v>0</v>
      </c>
      <c r="S155" s="31"/>
    </row>
    <row r="156" spans="2:21" ht="42" hidden="1" x14ac:dyDescent="0.3">
      <c r="B156" s="63" t="s">
        <v>23</v>
      </c>
      <c r="C156" s="64">
        <v>7361</v>
      </c>
      <c r="D156" s="63" t="s">
        <v>320</v>
      </c>
      <c r="E156" s="110" t="s">
        <v>10</v>
      </c>
      <c r="F156" s="3"/>
      <c r="G156" s="6"/>
      <c r="H156" s="3"/>
      <c r="I156" s="3"/>
      <c r="J156" s="3"/>
      <c r="K156" s="3">
        <f t="shared" si="40"/>
        <v>0</v>
      </c>
      <c r="L156" s="8"/>
      <c r="M156" s="8"/>
      <c r="N156" s="8"/>
      <c r="O156" s="8"/>
      <c r="P156" s="8"/>
      <c r="Q156" s="3">
        <f t="shared" si="41"/>
        <v>0</v>
      </c>
      <c r="S156" s="31"/>
    </row>
    <row r="157" spans="2:21" ht="47.25" hidden="1" customHeight="1" x14ac:dyDescent="0.3">
      <c r="B157" s="63" t="s">
        <v>24</v>
      </c>
      <c r="C157" s="64">
        <v>7363</v>
      </c>
      <c r="D157" s="63" t="s">
        <v>320</v>
      </c>
      <c r="E157" s="110" t="s">
        <v>12</v>
      </c>
      <c r="F157" s="3">
        <f>G157+J157</f>
        <v>0</v>
      </c>
      <c r="G157" s="7"/>
      <c r="H157" s="8"/>
      <c r="I157" s="8"/>
      <c r="J157" s="8"/>
      <c r="K157" s="3">
        <f t="shared" si="40"/>
        <v>0</v>
      </c>
      <c r="L157" s="3"/>
      <c r="M157" s="8"/>
      <c r="N157" s="8"/>
      <c r="O157" s="8"/>
      <c r="P157" s="8"/>
      <c r="Q157" s="3">
        <f t="shared" si="41"/>
        <v>0</v>
      </c>
    </row>
    <row r="158" spans="2:21" ht="24.75" hidden="1" customHeight="1" x14ac:dyDescent="0.3">
      <c r="B158" s="63" t="s">
        <v>15</v>
      </c>
      <c r="C158" s="64">
        <v>8312</v>
      </c>
      <c r="D158" s="63" t="s">
        <v>16</v>
      </c>
      <c r="E158" s="110" t="s">
        <v>279</v>
      </c>
      <c r="F158" s="3"/>
      <c r="G158" s="6"/>
      <c r="H158" s="3"/>
      <c r="I158" s="3"/>
      <c r="J158" s="3"/>
      <c r="K158" s="3">
        <f t="shared" si="40"/>
        <v>0</v>
      </c>
      <c r="L158" s="8"/>
      <c r="M158" s="8"/>
      <c r="N158" s="8"/>
      <c r="O158" s="8"/>
      <c r="P158" s="8"/>
      <c r="Q158" s="3">
        <f t="shared" si="41"/>
        <v>0</v>
      </c>
    </row>
    <row r="159" spans="2:21" ht="14.25" hidden="1" customHeight="1" x14ac:dyDescent="0.3">
      <c r="B159" s="151" t="s">
        <v>418</v>
      </c>
      <c r="C159" s="268" t="s">
        <v>229</v>
      </c>
      <c r="D159" s="270"/>
      <c r="E159" s="269"/>
      <c r="F159" s="1">
        <f t="shared" ref="F159:F187" si="42">G159+J159</f>
        <v>0</v>
      </c>
      <c r="G159" s="6">
        <f>G160</f>
        <v>0</v>
      </c>
      <c r="H159" s="3">
        <f>H160</f>
        <v>0</v>
      </c>
      <c r="I159" s="3">
        <f>I160</f>
        <v>0</v>
      </c>
      <c r="J159" s="3">
        <f>J160</f>
        <v>0</v>
      </c>
      <c r="K159" s="3">
        <f t="shared" si="40"/>
        <v>0</v>
      </c>
      <c r="L159" s="3">
        <f>L160</f>
        <v>0</v>
      </c>
      <c r="M159" s="3">
        <f>M160</f>
        <v>0</v>
      </c>
      <c r="N159" s="3">
        <f>N160</f>
        <v>0</v>
      </c>
      <c r="O159" s="3">
        <f>O160</f>
        <v>0</v>
      </c>
      <c r="P159" s="3">
        <f>P160</f>
        <v>0</v>
      </c>
      <c r="Q159" s="3">
        <f t="shared" si="41"/>
        <v>0</v>
      </c>
      <c r="S159" s="31">
        <f>S164+S165+S166+S167+S171+S173+S174+S176+S177+S178+S180+S181+S183+S184</f>
        <v>0</v>
      </c>
      <c r="T159" s="31">
        <f>T164+T165+T166+T167+T171+T173+T174+T176+T177+T178+T180+T181+T183+T184</f>
        <v>0</v>
      </c>
      <c r="U159" s="31">
        <f>U164+U165+U166+U167+U171+U173+U174+U176+U177+U178+U180+U181+U183+U184</f>
        <v>0</v>
      </c>
    </row>
    <row r="160" spans="2:21" ht="15" hidden="1" customHeight="1" x14ac:dyDescent="0.3">
      <c r="B160" s="95" t="s">
        <v>419</v>
      </c>
      <c r="C160" s="273" t="s">
        <v>229</v>
      </c>
      <c r="D160" s="274"/>
      <c r="E160" s="275"/>
      <c r="F160" s="1">
        <f t="shared" si="42"/>
        <v>0</v>
      </c>
      <c r="G160" s="30">
        <f>G161+G186</f>
        <v>0</v>
      </c>
      <c r="H160" s="5">
        <f>H161+H186</f>
        <v>0</v>
      </c>
      <c r="I160" s="5">
        <f>I161+I186</f>
        <v>0</v>
      </c>
      <c r="J160" s="5">
        <f>J161+J186</f>
        <v>0</v>
      </c>
      <c r="K160" s="3">
        <f t="shared" si="40"/>
        <v>0</v>
      </c>
      <c r="L160" s="5">
        <f>L161+L186</f>
        <v>0</v>
      </c>
      <c r="M160" s="5">
        <f>M161+M186</f>
        <v>0</v>
      </c>
      <c r="N160" s="5">
        <f>N161+N186</f>
        <v>0</v>
      </c>
      <c r="O160" s="5">
        <f>O161+O186</f>
        <v>0</v>
      </c>
      <c r="P160" s="5">
        <f>P161+P186</f>
        <v>0</v>
      </c>
      <c r="Q160" s="3">
        <f t="shared" si="41"/>
        <v>0</v>
      </c>
    </row>
    <row r="161" spans="2:23" ht="14.25" hidden="1" customHeight="1" x14ac:dyDescent="0.3">
      <c r="B161" s="151" t="s">
        <v>420</v>
      </c>
      <c r="C161" s="68">
        <v>3000</v>
      </c>
      <c r="D161" s="268" t="s">
        <v>223</v>
      </c>
      <c r="E161" s="269"/>
      <c r="F161" s="1">
        <f t="shared" si="42"/>
        <v>0</v>
      </c>
      <c r="G161" s="6">
        <f>G164+G168+G170+G175+G178+G179+G181+G182</f>
        <v>0</v>
      </c>
      <c r="H161" s="3">
        <f>H164+H168+H170+H175+H178+H179+H181+H182</f>
        <v>0</v>
      </c>
      <c r="I161" s="3">
        <f>I164+I168+I170+I175+I178+I179+I181+I182</f>
        <v>0</v>
      </c>
      <c r="J161" s="3">
        <f>J164+J168+J170+J175+J178+J179+J181+J182</f>
        <v>0</v>
      </c>
      <c r="K161" s="3">
        <f t="shared" si="40"/>
        <v>0</v>
      </c>
      <c r="L161" s="3">
        <f>L164+L168+L170+L175+L178+L179+L181+L182</f>
        <v>0</v>
      </c>
      <c r="M161" s="3">
        <f>M164+M168+M170+M175+M178+M179+M181+M182</f>
        <v>0</v>
      </c>
      <c r="N161" s="3">
        <f>N164+N168+N170+N175+N178+N179+N181+N182</f>
        <v>0</v>
      </c>
      <c r="O161" s="3">
        <f>O164+O168+O170+O175+O178+O179+O181+O182</f>
        <v>0</v>
      </c>
      <c r="P161" s="3">
        <f>P164+P168+P170+P175+P178+P179+P181+P182</f>
        <v>0</v>
      </c>
      <c r="Q161" s="3">
        <f t="shared" si="41"/>
        <v>0</v>
      </c>
    </row>
    <row r="162" spans="2:23" ht="15" hidden="1" customHeight="1" x14ac:dyDescent="0.3">
      <c r="B162" s="63"/>
      <c r="C162" s="64"/>
      <c r="D162" s="63"/>
      <c r="E162" s="65"/>
      <c r="F162" s="1">
        <f t="shared" si="42"/>
        <v>0</v>
      </c>
      <c r="G162" s="7">
        <f>22597.5+4830-27427.5</f>
        <v>0</v>
      </c>
      <c r="H162" s="8"/>
      <c r="I162" s="8"/>
      <c r="J162" s="8"/>
      <c r="K162" s="3">
        <f t="shared" si="40"/>
        <v>0</v>
      </c>
      <c r="L162" s="3"/>
      <c r="M162" s="8"/>
      <c r="N162" s="8"/>
      <c r="O162" s="8"/>
      <c r="P162" s="8"/>
      <c r="Q162" s="3">
        <f t="shared" si="41"/>
        <v>0</v>
      </c>
    </row>
    <row r="163" spans="2:23" ht="15" hidden="1" customHeight="1" x14ac:dyDescent="0.3">
      <c r="B163" s="63"/>
      <c r="C163" s="64"/>
      <c r="D163" s="63"/>
      <c r="E163" s="65"/>
      <c r="F163" s="1">
        <f t="shared" si="42"/>
        <v>0</v>
      </c>
      <c r="G163" s="7"/>
      <c r="H163" s="8"/>
      <c r="I163" s="8"/>
      <c r="J163" s="8"/>
      <c r="K163" s="3">
        <f t="shared" si="40"/>
        <v>0</v>
      </c>
      <c r="L163" s="3"/>
      <c r="M163" s="8"/>
      <c r="N163" s="8"/>
      <c r="O163" s="8"/>
      <c r="P163" s="8"/>
      <c r="Q163" s="3">
        <f t="shared" si="41"/>
        <v>0</v>
      </c>
    </row>
    <row r="164" spans="2:23" ht="64.5" hidden="1" customHeight="1" x14ac:dyDescent="0.3">
      <c r="B164" s="151" t="s">
        <v>421</v>
      </c>
      <c r="C164" s="68" t="s">
        <v>224</v>
      </c>
      <c r="D164" s="100"/>
      <c r="E164" s="115" t="s">
        <v>597</v>
      </c>
      <c r="F164" s="1">
        <f t="shared" si="42"/>
        <v>0</v>
      </c>
      <c r="G164" s="7">
        <f>G165+G166+G167</f>
        <v>0</v>
      </c>
      <c r="H164" s="8">
        <f>H165+H166+H167</f>
        <v>0</v>
      </c>
      <c r="I164" s="8">
        <f>I165+I166+I167</f>
        <v>0</v>
      </c>
      <c r="J164" s="8">
        <f>J165+J166+J167</f>
        <v>0</v>
      </c>
      <c r="K164" s="3">
        <f t="shared" si="40"/>
        <v>0</v>
      </c>
      <c r="L164" s="8">
        <f>L165+L166+L167</f>
        <v>0</v>
      </c>
      <c r="M164" s="8">
        <f>M165+M166+M167</f>
        <v>0</v>
      </c>
      <c r="N164" s="8">
        <f>N165+N166+N167</f>
        <v>0</v>
      </c>
      <c r="O164" s="8">
        <f>O165+O166+O167</f>
        <v>0</v>
      </c>
      <c r="P164" s="8">
        <f>P165+P166+P167</f>
        <v>0</v>
      </c>
      <c r="Q164" s="3">
        <f t="shared" si="41"/>
        <v>0</v>
      </c>
    </row>
    <row r="165" spans="2:23" ht="60" hidden="1" customHeight="1" x14ac:dyDescent="0.3">
      <c r="B165" s="63" t="s">
        <v>422</v>
      </c>
      <c r="C165" s="64">
        <v>3101</v>
      </c>
      <c r="D165" s="63" t="s">
        <v>466</v>
      </c>
      <c r="E165" s="65" t="s">
        <v>225</v>
      </c>
      <c r="F165" s="3">
        <f t="shared" si="42"/>
        <v>0</v>
      </c>
      <c r="G165" s="7"/>
      <c r="H165" s="8"/>
      <c r="I165" s="8"/>
      <c r="J165" s="8"/>
      <c r="K165" s="3">
        <f t="shared" si="40"/>
        <v>0</v>
      </c>
      <c r="L165" s="8"/>
      <c r="M165" s="8"/>
      <c r="N165" s="8"/>
      <c r="O165" s="8"/>
      <c r="P165" s="8"/>
      <c r="Q165" s="3">
        <f t="shared" si="41"/>
        <v>0</v>
      </c>
    </row>
    <row r="166" spans="2:23" ht="105" hidden="1" customHeight="1" x14ac:dyDescent="0.3">
      <c r="B166" s="63" t="s">
        <v>423</v>
      </c>
      <c r="C166" s="64">
        <v>3102</v>
      </c>
      <c r="D166" s="63" t="s">
        <v>467</v>
      </c>
      <c r="E166" s="65" t="s">
        <v>619</v>
      </c>
      <c r="F166" s="1">
        <f t="shared" si="42"/>
        <v>0</v>
      </c>
      <c r="G166" s="7"/>
      <c r="H166" s="8"/>
      <c r="I166" s="8"/>
      <c r="J166" s="8"/>
      <c r="K166" s="3">
        <f t="shared" si="40"/>
        <v>0</v>
      </c>
      <c r="L166" s="8"/>
      <c r="M166" s="8"/>
      <c r="N166" s="8"/>
      <c r="O166" s="8"/>
      <c r="P166" s="8"/>
      <c r="Q166" s="3">
        <f t="shared" si="41"/>
        <v>0</v>
      </c>
    </row>
    <row r="167" spans="2:23" ht="30" hidden="1" customHeight="1" x14ac:dyDescent="0.3">
      <c r="B167" s="63" t="s">
        <v>25</v>
      </c>
      <c r="C167" s="64">
        <v>3105</v>
      </c>
      <c r="D167" s="154" t="s">
        <v>26</v>
      </c>
      <c r="E167" s="65" t="s">
        <v>27</v>
      </c>
      <c r="F167" s="3">
        <f t="shared" si="42"/>
        <v>0</v>
      </c>
      <c r="G167" s="7"/>
      <c r="H167" s="8"/>
      <c r="I167" s="8"/>
      <c r="J167" s="8"/>
      <c r="K167" s="3">
        <f t="shared" si="40"/>
        <v>0</v>
      </c>
      <c r="L167" s="3"/>
      <c r="M167" s="8"/>
      <c r="N167" s="8"/>
      <c r="O167" s="8"/>
      <c r="P167" s="8"/>
      <c r="Q167" s="3">
        <f t="shared" si="41"/>
        <v>0</v>
      </c>
    </row>
    <row r="168" spans="2:23" ht="31.5" hidden="1" customHeight="1" x14ac:dyDescent="0.3">
      <c r="B168" s="151" t="s">
        <v>424</v>
      </c>
      <c r="C168" s="151">
        <v>3110</v>
      </c>
      <c r="D168" s="268" t="s">
        <v>226</v>
      </c>
      <c r="E168" s="269"/>
      <c r="F168" s="3">
        <f t="shared" si="42"/>
        <v>0</v>
      </c>
      <c r="G168" s="6">
        <f>G169</f>
        <v>0</v>
      </c>
      <c r="H168" s="3">
        <f>H169</f>
        <v>0</v>
      </c>
      <c r="I168" s="3">
        <f>I169</f>
        <v>0</v>
      </c>
      <c r="J168" s="3">
        <f>J169</f>
        <v>0</v>
      </c>
      <c r="K168" s="3">
        <f t="shared" si="40"/>
        <v>0</v>
      </c>
      <c r="L168" s="3">
        <f>L169</f>
        <v>0</v>
      </c>
      <c r="M168" s="3">
        <f>M169</f>
        <v>0</v>
      </c>
      <c r="N168" s="3">
        <f>N169</f>
        <v>0</v>
      </c>
      <c r="O168" s="3">
        <f>O169</f>
        <v>0</v>
      </c>
      <c r="P168" s="3">
        <f>P169</f>
        <v>0</v>
      </c>
      <c r="Q168" s="3">
        <f t="shared" si="41"/>
        <v>0</v>
      </c>
    </row>
    <row r="169" spans="2:23" s="32" customFormat="1" ht="79.5" hidden="1" customHeight="1" x14ac:dyDescent="0.3">
      <c r="B169" s="63" t="s">
        <v>425</v>
      </c>
      <c r="C169" s="64">
        <v>3111</v>
      </c>
      <c r="D169" s="63" t="s">
        <v>468</v>
      </c>
      <c r="E169" s="65" t="s">
        <v>498</v>
      </c>
      <c r="F169" s="3">
        <f t="shared" si="42"/>
        <v>0</v>
      </c>
      <c r="G169" s="7"/>
      <c r="H169" s="8"/>
      <c r="I169" s="8"/>
      <c r="J169" s="8"/>
      <c r="K169" s="3">
        <f t="shared" ref="K169:K200" si="43">M169+P169</f>
        <v>0</v>
      </c>
      <c r="L169" s="3"/>
      <c r="M169" s="8"/>
      <c r="N169" s="8"/>
      <c r="O169" s="8"/>
      <c r="P169" s="8"/>
      <c r="Q169" s="3">
        <f t="shared" si="41"/>
        <v>0</v>
      </c>
    </row>
    <row r="170" spans="2:23" ht="33" hidden="1" customHeight="1" x14ac:dyDescent="0.3">
      <c r="B170" s="151" t="s">
        <v>430</v>
      </c>
      <c r="C170" s="151">
        <v>3120</v>
      </c>
      <c r="D170" s="77"/>
      <c r="E170" s="180" t="s">
        <v>227</v>
      </c>
      <c r="F170" s="3">
        <f t="shared" si="42"/>
        <v>0</v>
      </c>
      <c r="G170" s="6">
        <f>G171+G173+G174</f>
        <v>0</v>
      </c>
      <c r="H170" s="3">
        <f>H171+H173+H174</f>
        <v>0</v>
      </c>
      <c r="I170" s="3">
        <f>I171+I173+I174</f>
        <v>0</v>
      </c>
      <c r="J170" s="3">
        <f>J171+J173+J174</f>
        <v>0</v>
      </c>
      <c r="K170" s="3">
        <f t="shared" si="43"/>
        <v>0</v>
      </c>
      <c r="L170" s="3">
        <f>L171+L173+L174</f>
        <v>0</v>
      </c>
      <c r="M170" s="3">
        <f>M171+M173+M174</f>
        <v>0</v>
      </c>
      <c r="N170" s="3">
        <f>N171+N173+N174</f>
        <v>0</v>
      </c>
      <c r="O170" s="3">
        <f>O171+O173+O174</f>
        <v>0</v>
      </c>
      <c r="P170" s="3">
        <f>P171+P173+P174</f>
        <v>0</v>
      </c>
      <c r="Q170" s="3">
        <f t="shared" si="41"/>
        <v>0</v>
      </c>
    </row>
    <row r="171" spans="2:23" s="32" customFormat="1" ht="30" hidden="1" customHeight="1" x14ac:dyDescent="0.3">
      <c r="B171" s="63" t="s">
        <v>431</v>
      </c>
      <c r="C171" s="64">
        <v>3121</v>
      </c>
      <c r="D171" s="63" t="s">
        <v>468</v>
      </c>
      <c r="E171" s="65" t="s">
        <v>543</v>
      </c>
      <c r="F171" s="3">
        <f t="shared" si="42"/>
        <v>0</v>
      </c>
      <c r="G171" s="7"/>
      <c r="H171" s="8"/>
      <c r="I171" s="8"/>
      <c r="J171" s="8"/>
      <c r="K171" s="3">
        <f t="shared" si="43"/>
        <v>0</v>
      </c>
      <c r="L171" s="3"/>
      <c r="M171" s="8"/>
      <c r="N171" s="8"/>
      <c r="O171" s="8"/>
      <c r="P171" s="8"/>
      <c r="Q171" s="3">
        <f t="shared" si="41"/>
        <v>0</v>
      </c>
      <c r="W171" s="12"/>
    </row>
    <row r="172" spans="2:23" s="32" customFormat="1" ht="15" hidden="1" customHeight="1" x14ac:dyDescent="0.3">
      <c r="B172" s="63"/>
      <c r="C172" s="64"/>
      <c r="D172" s="63"/>
      <c r="E172" s="65"/>
      <c r="F172" s="3">
        <f t="shared" si="42"/>
        <v>0</v>
      </c>
      <c r="G172" s="7"/>
      <c r="H172" s="8"/>
      <c r="I172" s="8"/>
      <c r="J172" s="8"/>
      <c r="K172" s="3">
        <f t="shared" si="43"/>
        <v>0</v>
      </c>
      <c r="L172" s="3"/>
      <c r="M172" s="8"/>
      <c r="N172" s="8"/>
      <c r="O172" s="8"/>
      <c r="P172" s="8"/>
      <c r="Q172" s="3">
        <f t="shared" si="41"/>
        <v>0</v>
      </c>
    </row>
    <row r="173" spans="2:23" s="32" customFormat="1" ht="45" hidden="1" customHeight="1" x14ac:dyDescent="0.3">
      <c r="B173" s="63" t="s">
        <v>432</v>
      </c>
      <c r="C173" s="64">
        <v>3122</v>
      </c>
      <c r="D173" s="63" t="s">
        <v>468</v>
      </c>
      <c r="E173" s="65" t="s">
        <v>262</v>
      </c>
      <c r="F173" s="3">
        <f t="shared" si="42"/>
        <v>0</v>
      </c>
      <c r="G173" s="7"/>
      <c r="H173" s="8"/>
      <c r="I173" s="8"/>
      <c r="J173" s="8"/>
      <c r="K173" s="3">
        <f t="shared" si="43"/>
        <v>0</v>
      </c>
      <c r="L173" s="3"/>
      <c r="M173" s="8"/>
      <c r="N173" s="8"/>
      <c r="O173" s="8"/>
      <c r="P173" s="8"/>
      <c r="Q173" s="3">
        <f t="shared" si="41"/>
        <v>0</v>
      </c>
      <c r="S173" s="31"/>
    </row>
    <row r="174" spans="2:23" ht="37.5" hidden="1" customHeight="1" x14ac:dyDescent="0.3">
      <c r="B174" s="63" t="s">
        <v>433</v>
      </c>
      <c r="C174" s="64">
        <v>3123</v>
      </c>
      <c r="D174" s="63" t="s">
        <v>468</v>
      </c>
      <c r="E174" s="65" t="s">
        <v>269</v>
      </c>
      <c r="F174" s="3">
        <f t="shared" si="42"/>
        <v>0</v>
      </c>
      <c r="G174" s="7"/>
      <c r="H174" s="8"/>
      <c r="I174" s="8"/>
      <c r="J174" s="8"/>
      <c r="K174" s="3">
        <f t="shared" si="43"/>
        <v>0</v>
      </c>
      <c r="L174" s="3"/>
      <c r="M174" s="8"/>
      <c r="N174" s="8"/>
      <c r="O174" s="8"/>
      <c r="P174" s="8"/>
      <c r="Q174" s="3">
        <f t="shared" si="41"/>
        <v>0</v>
      </c>
      <c r="S174" s="31"/>
    </row>
    <row r="175" spans="2:23" ht="21" hidden="1" customHeight="1" x14ac:dyDescent="0.3">
      <c r="B175" s="151" t="s">
        <v>426</v>
      </c>
      <c r="C175" s="68">
        <v>3130</v>
      </c>
      <c r="D175" s="77"/>
      <c r="E175" s="180" t="s">
        <v>263</v>
      </c>
      <c r="F175" s="3">
        <f t="shared" si="42"/>
        <v>0</v>
      </c>
      <c r="G175" s="6">
        <f>G176+G177</f>
        <v>0</v>
      </c>
      <c r="H175" s="3">
        <f>H176+H177</f>
        <v>0</v>
      </c>
      <c r="I175" s="3">
        <f>I176+I177</f>
        <v>0</v>
      </c>
      <c r="J175" s="3">
        <f>J176+J177</f>
        <v>0</v>
      </c>
      <c r="K175" s="3">
        <f t="shared" si="43"/>
        <v>0</v>
      </c>
      <c r="L175" s="3">
        <f>L176+L177</f>
        <v>0</v>
      </c>
      <c r="M175" s="3">
        <f>M176+M177</f>
        <v>0</v>
      </c>
      <c r="N175" s="3">
        <f>N176+N177</f>
        <v>0</v>
      </c>
      <c r="O175" s="3">
        <f>O176+O177</f>
        <v>0</v>
      </c>
      <c r="P175" s="3">
        <f>P176+P177</f>
        <v>0</v>
      </c>
      <c r="Q175" s="3">
        <f t="shared" ref="Q175:Q187" si="44">F175+K175</f>
        <v>0</v>
      </c>
    </row>
    <row r="176" spans="2:23" ht="50.25" hidden="1" customHeight="1" x14ac:dyDescent="0.3">
      <c r="B176" s="63" t="s">
        <v>427</v>
      </c>
      <c r="C176" s="64">
        <v>3131</v>
      </c>
      <c r="D176" s="63" t="s">
        <v>468</v>
      </c>
      <c r="E176" s="65" t="s">
        <v>264</v>
      </c>
      <c r="F176" s="3">
        <f t="shared" si="42"/>
        <v>0</v>
      </c>
      <c r="G176" s="7"/>
      <c r="H176" s="8"/>
      <c r="I176" s="8"/>
      <c r="J176" s="8"/>
      <c r="K176" s="3">
        <f t="shared" si="43"/>
        <v>0</v>
      </c>
      <c r="L176" s="3"/>
      <c r="M176" s="8"/>
      <c r="N176" s="8"/>
      <c r="O176" s="8"/>
      <c r="P176" s="8"/>
      <c r="Q176" s="3">
        <f t="shared" si="44"/>
        <v>0</v>
      </c>
    </row>
    <row r="177" spans="2:23" ht="29.25" hidden="1" customHeight="1" x14ac:dyDescent="0.3">
      <c r="B177" s="63" t="s">
        <v>428</v>
      </c>
      <c r="C177" s="64">
        <v>3133</v>
      </c>
      <c r="D177" s="63" t="s">
        <v>332</v>
      </c>
      <c r="E177" s="65" t="s">
        <v>434</v>
      </c>
      <c r="F177" s="3">
        <f t="shared" si="42"/>
        <v>0</v>
      </c>
      <c r="G177" s="7"/>
      <c r="H177" s="8"/>
      <c r="I177" s="8"/>
      <c r="J177" s="8"/>
      <c r="K177" s="3">
        <f t="shared" si="43"/>
        <v>0</v>
      </c>
      <c r="L177" s="3"/>
      <c r="M177" s="8"/>
      <c r="N177" s="8"/>
      <c r="O177" s="8"/>
      <c r="P177" s="8"/>
      <c r="Q177" s="3">
        <f t="shared" si="44"/>
        <v>0</v>
      </c>
      <c r="S177" s="31"/>
    </row>
    <row r="178" spans="2:23" s="32" customFormat="1" ht="75" hidden="1" customHeight="1" x14ac:dyDescent="0.3">
      <c r="B178" s="63" t="s">
        <v>429</v>
      </c>
      <c r="C178" s="64">
        <v>3140</v>
      </c>
      <c r="D178" s="63" t="s">
        <v>468</v>
      </c>
      <c r="E178" s="65" t="s">
        <v>544</v>
      </c>
      <c r="F178" s="3">
        <f t="shared" si="42"/>
        <v>0</v>
      </c>
      <c r="G178" s="7"/>
      <c r="H178" s="8"/>
      <c r="I178" s="8"/>
      <c r="J178" s="8"/>
      <c r="K178" s="3">
        <f t="shared" si="43"/>
        <v>0</v>
      </c>
      <c r="L178" s="3"/>
      <c r="M178" s="8"/>
      <c r="N178" s="8"/>
      <c r="O178" s="8"/>
      <c r="P178" s="8"/>
      <c r="Q178" s="3">
        <f t="shared" si="44"/>
        <v>0</v>
      </c>
      <c r="W178" s="12"/>
    </row>
    <row r="179" spans="2:23" ht="35.25" hidden="1" customHeight="1" x14ac:dyDescent="0.3">
      <c r="B179" s="151" t="s">
        <v>5</v>
      </c>
      <c r="C179" s="68">
        <v>3190</v>
      </c>
      <c r="D179" s="195"/>
      <c r="E179" s="100" t="s">
        <v>582</v>
      </c>
      <c r="F179" s="3">
        <f t="shared" si="42"/>
        <v>0</v>
      </c>
      <c r="G179" s="6">
        <f>G180</f>
        <v>0</v>
      </c>
      <c r="H179" s="3">
        <f>H180</f>
        <v>0</v>
      </c>
      <c r="I179" s="3">
        <f>I180</f>
        <v>0</v>
      </c>
      <c r="J179" s="3">
        <f>J180</f>
        <v>0</v>
      </c>
      <c r="K179" s="3">
        <f t="shared" si="43"/>
        <v>0</v>
      </c>
      <c r="L179" s="3">
        <f>L180</f>
        <v>0</v>
      </c>
      <c r="M179" s="3">
        <f>M180</f>
        <v>0</v>
      </c>
      <c r="N179" s="3">
        <f>N180</f>
        <v>0</v>
      </c>
      <c r="O179" s="3">
        <f>O180</f>
        <v>0</v>
      </c>
      <c r="P179" s="3">
        <f>P180</f>
        <v>0</v>
      </c>
      <c r="Q179" s="3">
        <f t="shared" si="44"/>
        <v>0</v>
      </c>
    </row>
    <row r="180" spans="2:23" ht="45" hidden="1" customHeight="1" x14ac:dyDescent="0.3">
      <c r="B180" s="63" t="s">
        <v>6</v>
      </c>
      <c r="C180" s="64">
        <v>3192</v>
      </c>
      <c r="D180" s="154" t="s">
        <v>469</v>
      </c>
      <c r="E180" s="65" t="s">
        <v>545</v>
      </c>
      <c r="F180" s="3">
        <f t="shared" si="42"/>
        <v>0</v>
      </c>
      <c r="G180" s="7"/>
      <c r="H180" s="8"/>
      <c r="I180" s="8"/>
      <c r="J180" s="8"/>
      <c r="K180" s="3">
        <f t="shared" si="43"/>
        <v>0</v>
      </c>
      <c r="L180" s="3"/>
      <c r="M180" s="8"/>
      <c r="N180" s="8"/>
      <c r="O180" s="8"/>
      <c r="P180" s="8"/>
      <c r="Q180" s="3">
        <f t="shared" si="44"/>
        <v>0</v>
      </c>
      <c r="S180" s="31"/>
    </row>
    <row r="181" spans="2:23" s="32" customFormat="1" ht="45" hidden="1" customHeight="1" x14ac:dyDescent="0.3">
      <c r="B181" s="63" t="s">
        <v>598</v>
      </c>
      <c r="C181" s="64">
        <v>3200</v>
      </c>
      <c r="D181" s="154" t="s">
        <v>470</v>
      </c>
      <c r="E181" s="65" t="s">
        <v>228</v>
      </c>
      <c r="F181" s="3">
        <f t="shared" si="42"/>
        <v>0</v>
      </c>
      <c r="G181" s="7"/>
      <c r="H181" s="8"/>
      <c r="I181" s="8"/>
      <c r="J181" s="8"/>
      <c r="K181" s="3">
        <f t="shared" si="43"/>
        <v>0</v>
      </c>
      <c r="L181" s="3"/>
      <c r="M181" s="8"/>
      <c r="N181" s="8"/>
      <c r="O181" s="8"/>
      <c r="P181" s="8"/>
      <c r="Q181" s="3">
        <f t="shared" si="44"/>
        <v>0</v>
      </c>
      <c r="W181" s="12"/>
    </row>
    <row r="182" spans="2:23" ht="15" hidden="1" customHeight="1" x14ac:dyDescent="0.3">
      <c r="B182" s="151" t="s">
        <v>599</v>
      </c>
      <c r="C182" s="68">
        <v>3240</v>
      </c>
      <c r="D182" s="151"/>
      <c r="E182" s="198" t="s">
        <v>315</v>
      </c>
      <c r="F182" s="3">
        <f t="shared" si="42"/>
        <v>0</v>
      </c>
      <c r="G182" s="7">
        <f>G183+G184</f>
        <v>0</v>
      </c>
      <c r="H182" s="8">
        <f>H183+H184</f>
        <v>0</v>
      </c>
      <c r="I182" s="8">
        <f>I183+I184</f>
        <v>0</v>
      </c>
      <c r="J182" s="8">
        <f>J183+J184</f>
        <v>0</v>
      </c>
      <c r="K182" s="3">
        <f t="shared" si="43"/>
        <v>0</v>
      </c>
      <c r="L182" s="8">
        <f>L183+L184</f>
        <v>0</v>
      </c>
      <c r="M182" s="8">
        <f>M183+M184</f>
        <v>0</v>
      </c>
      <c r="N182" s="8">
        <f>N183+N184</f>
        <v>0</v>
      </c>
      <c r="O182" s="8">
        <f>O183+O184</f>
        <v>0</v>
      </c>
      <c r="P182" s="8">
        <f>P183+P184</f>
        <v>0</v>
      </c>
      <c r="Q182" s="3">
        <f t="shared" si="44"/>
        <v>0</v>
      </c>
    </row>
    <row r="183" spans="2:23" ht="45" hidden="1" customHeight="1" x14ac:dyDescent="0.3">
      <c r="B183" s="63" t="s">
        <v>600</v>
      </c>
      <c r="C183" s="64">
        <v>3241</v>
      </c>
      <c r="D183" s="63" t="s">
        <v>470</v>
      </c>
      <c r="E183" s="65" t="s">
        <v>602</v>
      </c>
      <c r="F183" s="5">
        <f t="shared" si="42"/>
        <v>0</v>
      </c>
      <c r="G183" s="34"/>
      <c r="H183" s="33"/>
      <c r="I183" s="33"/>
      <c r="J183" s="33"/>
      <c r="K183" s="5">
        <f t="shared" si="43"/>
        <v>0</v>
      </c>
      <c r="L183" s="33"/>
      <c r="M183" s="33"/>
      <c r="N183" s="33"/>
      <c r="O183" s="33"/>
      <c r="P183" s="33"/>
      <c r="Q183" s="5">
        <f t="shared" si="44"/>
        <v>0</v>
      </c>
      <c r="S183" s="31"/>
    </row>
    <row r="184" spans="2:23" ht="30" hidden="1" customHeight="1" x14ac:dyDescent="0.3">
      <c r="B184" s="63" t="s">
        <v>601</v>
      </c>
      <c r="C184" s="64">
        <v>3242</v>
      </c>
      <c r="D184" s="63" t="s">
        <v>470</v>
      </c>
      <c r="E184" s="65" t="s">
        <v>585</v>
      </c>
      <c r="F184" s="5">
        <f t="shared" si="42"/>
        <v>0</v>
      </c>
      <c r="G184" s="34"/>
      <c r="H184" s="33"/>
      <c r="I184" s="33"/>
      <c r="J184" s="33"/>
      <c r="K184" s="5">
        <f t="shared" si="43"/>
        <v>0</v>
      </c>
      <c r="L184" s="5"/>
      <c r="M184" s="33"/>
      <c r="N184" s="33"/>
      <c r="O184" s="33"/>
      <c r="P184" s="33"/>
      <c r="Q184" s="5">
        <f t="shared" si="44"/>
        <v>0</v>
      </c>
    </row>
    <row r="185" spans="2:23" ht="81.75" hidden="1" customHeight="1" x14ac:dyDescent="0.3">
      <c r="B185" s="63"/>
      <c r="C185" s="64"/>
      <c r="D185" s="63"/>
      <c r="E185" s="65" t="s">
        <v>161</v>
      </c>
      <c r="F185" s="5">
        <f t="shared" si="42"/>
        <v>0</v>
      </c>
      <c r="G185" s="34"/>
      <c r="H185" s="33"/>
      <c r="I185" s="33"/>
      <c r="J185" s="33"/>
      <c r="K185" s="5">
        <f t="shared" si="43"/>
        <v>0</v>
      </c>
      <c r="L185" s="5"/>
      <c r="M185" s="33"/>
      <c r="N185" s="33"/>
      <c r="O185" s="33"/>
      <c r="P185" s="33"/>
      <c r="Q185" s="5">
        <f t="shared" si="44"/>
        <v>0</v>
      </c>
      <c r="S185" s="31"/>
    </row>
    <row r="186" spans="2:23" ht="14.25" hidden="1" customHeight="1" x14ac:dyDescent="0.3">
      <c r="B186" s="151" t="s">
        <v>435</v>
      </c>
      <c r="C186" s="68">
        <v>7300</v>
      </c>
      <c r="D186" s="268" t="s">
        <v>346</v>
      </c>
      <c r="E186" s="269"/>
      <c r="F186" s="3">
        <f t="shared" si="42"/>
        <v>0</v>
      </c>
      <c r="G186" s="6"/>
      <c r="H186" s="3"/>
      <c r="I186" s="3"/>
      <c r="J186" s="3"/>
      <c r="K186" s="3">
        <f t="shared" si="43"/>
        <v>0</v>
      </c>
      <c r="L186" s="3"/>
      <c r="M186" s="3"/>
      <c r="N186" s="3"/>
      <c r="O186" s="3"/>
      <c r="P186" s="3"/>
      <c r="Q186" s="3">
        <f t="shared" si="44"/>
        <v>0</v>
      </c>
    </row>
    <row r="187" spans="2:23" ht="30" hidden="1" customHeight="1" x14ac:dyDescent="0.3">
      <c r="B187" s="63" t="s">
        <v>436</v>
      </c>
      <c r="C187" s="64">
        <v>7323</v>
      </c>
      <c r="D187" s="63" t="s">
        <v>571</v>
      </c>
      <c r="E187" s="65" t="s">
        <v>437</v>
      </c>
      <c r="F187" s="3">
        <f t="shared" si="42"/>
        <v>0</v>
      </c>
      <c r="G187" s="7"/>
      <c r="H187" s="8"/>
      <c r="I187" s="8"/>
      <c r="J187" s="8"/>
      <c r="K187" s="3">
        <f t="shared" si="43"/>
        <v>0</v>
      </c>
      <c r="L187" s="3"/>
      <c r="M187" s="8"/>
      <c r="N187" s="8"/>
      <c r="O187" s="8"/>
      <c r="P187" s="8"/>
      <c r="Q187" s="3">
        <f t="shared" si="44"/>
        <v>0</v>
      </c>
    </row>
    <row r="188" spans="2:23" ht="14.25" hidden="1" customHeight="1" x14ac:dyDescent="0.3">
      <c r="B188" s="151" t="s">
        <v>28</v>
      </c>
      <c r="C188" s="68">
        <v>7360</v>
      </c>
      <c r="D188" s="268" t="s">
        <v>29</v>
      </c>
      <c r="E188" s="269"/>
      <c r="F188" s="3">
        <f>F190</f>
        <v>0</v>
      </c>
      <c r="G188" s="6">
        <f>G190</f>
        <v>0</v>
      </c>
      <c r="H188" s="3">
        <f>H190</f>
        <v>0</v>
      </c>
      <c r="I188" s="3">
        <f>I190</f>
        <v>0</v>
      </c>
      <c r="J188" s="3">
        <f>J190</f>
        <v>0</v>
      </c>
      <c r="K188" s="3">
        <f t="shared" si="43"/>
        <v>0</v>
      </c>
      <c r="L188" s="3"/>
      <c r="M188" s="3">
        <f>M190</f>
        <v>0</v>
      </c>
      <c r="N188" s="3">
        <f>N190</f>
        <v>0</v>
      </c>
      <c r="O188" s="3">
        <f>O190</f>
        <v>0</v>
      </c>
      <c r="P188" s="3">
        <f>P190</f>
        <v>0</v>
      </c>
      <c r="Q188" s="3">
        <f>K188+F188</f>
        <v>0</v>
      </c>
    </row>
    <row r="189" spans="2:23" ht="45" hidden="1" customHeight="1" x14ac:dyDescent="0.3">
      <c r="B189" s="63" t="s">
        <v>30</v>
      </c>
      <c r="C189" s="64">
        <v>7361</v>
      </c>
      <c r="D189" s="63" t="s">
        <v>320</v>
      </c>
      <c r="E189" s="65" t="s">
        <v>10</v>
      </c>
      <c r="F189" s="3"/>
      <c r="G189" s="6"/>
      <c r="H189" s="3"/>
      <c r="I189" s="3"/>
      <c r="J189" s="3"/>
      <c r="K189" s="3">
        <f t="shared" si="43"/>
        <v>0</v>
      </c>
      <c r="L189" s="3"/>
      <c r="M189" s="3"/>
      <c r="N189" s="3"/>
      <c r="O189" s="3"/>
      <c r="P189" s="8"/>
      <c r="Q189" s="3">
        <f>K189+F189</f>
        <v>0</v>
      </c>
    </row>
    <row r="190" spans="2:23" ht="45" hidden="1" customHeight="1" x14ac:dyDescent="0.3">
      <c r="B190" s="63" t="s">
        <v>31</v>
      </c>
      <c r="C190" s="64">
        <v>7363</v>
      </c>
      <c r="D190" s="63" t="s">
        <v>320</v>
      </c>
      <c r="E190" s="65" t="s">
        <v>12</v>
      </c>
      <c r="F190" s="3">
        <f t="shared" ref="F190:F221" si="45">G190+J190</f>
        <v>0</v>
      </c>
      <c r="G190" s="7"/>
      <c r="H190" s="8"/>
      <c r="I190" s="8"/>
      <c r="J190" s="8"/>
      <c r="K190" s="3">
        <f t="shared" si="43"/>
        <v>0</v>
      </c>
      <c r="L190" s="3"/>
      <c r="M190" s="8"/>
      <c r="N190" s="8"/>
      <c r="O190" s="8"/>
      <c r="P190" s="8"/>
      <c r="Q190" s="3">
        <f t="shared" ref="Q190:Q221" si="46">F190+K190</f>
        <v>0</v>
      </c>
    </row>
    <row r="191" spans="2:23" s="32" customFormat="1" ht="25.5" hidden="1" customHeight="1" x14ac:dyDescent="0.3">
      <c r="B191" s="151" t="s">
        <v>438</v>
      </c>
      <c r="C191" s="271" t="s">
        <v>232</v>
      </c>
      <c r="D191" s="279"/>
      <c r="E191" s="272"/>
      <c r="F191" s="3">
        <f t="shared" si="45"/>
        <v>0</v>
      </c>
      <c r="G191" s="6">
        <f t="shared" ref="G191:J194" si="47">G192</f>
        <v>0</v>
      </c>
      <c r="H191" s="3">
        <f t="shared" si="47"/>
        <v>0</v>
      </c>
      <c r="I191" s="3">
        <f t="shared" si="47"/>
        <v>0</v>
      </c>
      <c r="J191" s="3">
        <f t="shared" si="47"/>
        <v>0</v>
      </c>
      <c r="K191" s="3">
        <f t="shared" si="43"/>
        <v>0</v>
      </c>
      <c r="L191" s="3">
        <f t="shared" ref="L191:P194" si="48">L192</f>
        <v>0</v>
      </c>
      <c r="M191" s="3">
        <f t="shared" si="48"/>
        <v>0</v>
      </c>
      <c r="N191" s="3">
        <f t="shared" si="48"/>
        <v>0</v>
      </c>
      <c r="O191" s="3">
        <f t="shared" si="48"/>
        <v>0</v>
      </c>
      <c r="P191" s="3">
        <f t="shared" si="48"/>
        <v>0</v>
      </c>
      <c r="Q191" s="3">
        <f t="shared" si="46"/>
        <v>0</v>
      </c>
      <c r="S191" s="31">
        <f>S195</f>
        <v>0</v>
      </c>
      <c r="T191" s="31">
        <f>T195</f>
        <v>0</v>
      </c>
      <c r="U191" s="31">
        <f>U195</f>
        <v>0</v>
      </c>
    </row>
    <row r="192" spans="2:23" s="32" customFormat="1" ht="24.75" hidden="1" customHeight="1" x14ac:dyDescent="0.3">
      <c r="B192" s="95" t="s">
        <v>439</v>
      </c>
      <c r="C192" s="283" t="s">
        <v>232</v>
      </c>
      <c r="D192" s="284"/>
      <c r="E192" s="285"/>
      <c r="F192" s="3">
        <f t="shared" si="45"/>
        <v>0</v>
      </c>
      <c r="G192" s="30">
        <f t="shared" si="47"/>
        <v>0</v>
      </c>
      <c r="H192" s="5">
        <f t="shared" si="47"/>
        <v>0</v>
      </c>
      <c r="I192" s="5">
        <f t="shared" si="47"/>
        <v>0</v>
      </c>
      <c r="J192" s="5">
        <f t="shared" si="47"/>
        <v>0</v>
      </c>
      <c r="K192" s="3">
        <f t="shared" si="43"/>
        <v>0</v>
      </c>
      <c r="L192" s="3">
        <f t="shared" si="48"/>
        <v>0</v>
      </c>
      <c r="M192" s="5">
        <f t="shared" si="48"/>
        <v>0</v>
      </c>
      <c r="N192" s="5">
        <f t="shared" si="48"/>
        <v>0</v>
      </c>
      <c r="O192" s="5">
        <f t="shared" si="48"/>
        <v>0</v>
      </c>
      <c r="P192" s="5">
        <f t="shared" si="48"/>
        <v>0</v>
      </c>
      <c r="Q192" s="3">
        <f t="shared" si="46"/>
        <v>0</v>
      </c>
    </row>
    <row r="193" spans="2:21" s="32" customFormat="1" ht="19.5" hidden="1" customHeight="1" x14ac:dyDescent="0.3">
      <c r="B193" s="151" t="s">
        <v>440</v>
      </c>
      <c r="C193" s="68" t="s">
        <v>222</v>
      </c>
      <c r="D193" s="271" t="s">
        <v>223</v>
      </c>
      <c r="E193" s="272"/>
      <c r="F193" s="3">
        <f t="shared" si="45"/>
        <v>0</v>
      </c>
      <c r="G193" s="6">
        <f t="shared" si="47"/>
        <v>0</v>
      </c>
      <c r="H193" s="3">
        <f t="shared" si="47"/>
        <v>0</v>
      </c>
      <c r="I193" s="3">
        <f t="shared" si="47"/>
        <v>0</v>
      </c>
      <c r="J193" s="3">
        <f t="shared" si="47"/>
        <v>0</v>
      </c>
      <c r="K193" s="3">
        <f t="shared" si="43"/>
        <v>0</v>
      </c>
      <c r="L193" s="3">
        <f t="shared" si="48"/>
        <v>0</v>
      </c>
      <c r="M193" s="3">
        <f t="shared" si="48"/>
        <v>0</v>
      </c>
      <c r="N193" s="3">
        <f t="shared" si="48"/>
        <v>0</v>
      </c>
      <c r="O193" s="3">
        <f t="shared" si="48"/>
        <v>0</v>
      </c>
      <c r="P193" s="3">
        <f t="shared" si="48"/>
        <v>0</v>
      </c>
      <c r="Q193" s="3">
        <f t="shared" si="46"/>
        <v>0</v>
      </c>
    </row>
    <row r="194" spans="2:21" ht="32.25" hidden="1" customHeight="1" x14ac:dyDescent="0.3">
      <c r="B194" s="151" t="s">
        <v>441</v>
      </c>
      <c r="C194" s="68" t="s">
        <v>230</v>
      </c>
      <c r="D194" s="99"/>
      <c r="E194" s="181" t="s">
        <v>226</v>
      </c>
      <c r="F194" s="3">
        <f t="shared" si="45"/>
        <v>0</v>
      </c>
      <c r="G194" s="7">
        <f t="shared" si="47"/>
        <v>0</v>
      </c>
      <c r="H194" s="8">
        <f t="shared" si="47"/>
        <v>0</v>
      </c>
      <c r="I194" s="8">
        <f t="shared" si="47"/>
        <v>0</v>
      </c>
      <c r="J194" s="8">
        <f t="shared" si="47"/>
        <v>0</v>
      </c>
      <c r="K194" s="3">
        <f t="shared" si="43"/>
        <v>0</v>
      </c>
      <c r="L194" s="3">
        <f t="shared" si="48"/>
        <v>0</v>
      </c>
      <c r="M194" s="8">
        <f t="shared" si="48"/>
        <v>0</v>
      </c>
      <c r="N194" s="8">
        <f t="shared" si="48"/>
        <v>0</v>
      </c>
      <c r="O194" s="8">
        <f t="shared" si="48"/>
        <v>0</v>
      </c>
      <c r="P194" s="8">
        <f t="shared" si="48"/>
        <v>0</v>
      </c>
      <c r="Q194" s="3">
        <f t="shared" si="46"/>
        <v>0</v>
      </c>
    </row>
    <row r="195" spans="2:21" ht="80.25" hidden="1" customHeight="1" x14ac:dyDescent="0.3">
      <c r="B195" s="63" t="s">
        <v>442</v>
      </c>
      <c r="C195" s="64" t="s">
        <v>231</v>
      </c>
      <c r="D195" s="63" t="s">
        <v>468</v>
      </c>
      <c r="E195" s="65" t="s">
        <v>498</v>
      </c>
      <c r="F195" s="3">
        <f t="shared" si="45"/>
        <v>0</v>
      </c>
      <c r="G195" s="7"/>
      <c r="H195" s="8"/>
      <c r="I195" s="8"/>
      <c r="J195" s="8"/>
      <c r="K195" s="3">
        <f t="shared" si="43"/>
        <v>0</v>
      </c>
      <c r="L195" s="3"/>
      <c r="M195" s="8"/>
      <c r="N195" s="8"/>
      <c r="O195" s="8"/>
      <c r="P195" s="8"/>
      <c r="Q195" s="3">
        <f t="shared" si="46"/>
        <v>0</v>
      </c>
    </row>
    <row r="196" spans="2:21" s="42" customFormat="1" ht="14.25" hidden="1" customHeight="1" x14ac:dyDescent="0.35">
      <c r="B196" s="127" t="s">
        <v>443</v>
      </c>
      <c r="C196" s="280" t="s">
        <v>250</v>
      </c>
      <c r="D196" s="281"/>
      <c r="E196" s="282"/>
      <c r="F196" s="3">
        <f t="shared" si="45"/>
        <v>0</v>
      </c>
      <c r="G196" s="6">
        <f t="shared" ref="G196:J200" si="49">G197</f>
        <v>0</v>
      </c>
      <c r="H196" s="3">
        <f t="shared" si="49"/>
        <v>0</v>
      </c>
      <c r="I196" s="3">
        <f t="shared" si="49"/>
        <v>0</v>
      </c>
      <c r="J196" s="3">
        <f t="shared" si="49"/>
        <v>0</v>
      </c>
      <c r="K196" s="3">
        <f t="shared" si="43"/>
        <v>0</v>
      </c>
      <c r="L196" s="3">
        <f t="shared" ref="L196:P200" si="50">L197</f>
        <v>0</v>
      </c>
      <c r="M196" s="3">
        <f t="shared" si="50"/>
        <v>0</v>
      </c>
      <c r="N196" s="3">
        <f t="shared" si="50"/>
        <v>0</v>
      </c>
      <c r="O196" s="3">
        <f t="shared" si="50"/>
        <v>0</v>
      </c>
      <c r="P196" s="3">
        <f t="shared" si="50"/>
        <v>0</v>
      </c>
      <c r="Q196" s="3">
        <f t="shared" si="46"/>
        <v>0</v>
      </c>
      <c r="S196" s="31">
        <f>S199+S200</f>
        <v>0</v>
      </c>
      <c r="T196" s="31">
        <f>T199+T200</f>
        <v>0</v>
      </c>
      <c r="U196" s="31">
        <f>U199+U200</f>
        <v>0</v>
      </c>
    </row>
    <row r="197" spans="2:21" s="36" customFormat="1" ht="15" hidden="1" customHeight="1" x14ac:dyDescent="0.3">
      <c r="B197" s="95" t="s">
        <v>444</v>
      </c>
      <c r="C197" s="273" t="s">
        <v>250</v>
      </c>
      <c r="D197" s="274"/>
      <c r="E197" s="275"/>
      <c r="F197" s="3">
        <f t="shared" si="45"/>
        <v>0</v>
      </c>
      <c r="G197" s="30">
        <f t="shared" si="49"/>
        <v>0</v>
      </c>
      <c r="H197" s="5">
        <f t="shared" si="49"/>
        <v>0</v>
      </c>
      <c r="I197" s="5">
        <f t="shared" si="49"/>
        <v>0</v>
      </c>
      <c r="J197" s="5">
        <f t="shared" si="49"/>
        <v>0</v>
      </c>
      <c r="K197" s="3">
        <f t="shared" si="43"/>
        <v>0</v>
      </c>
      <c r="L197" s="5">
        <f t="shared" si="50"/>
        <v>0</v>
      </c>
      <c r="M197" s="5">
        <f t="shared" si="50"/>
        <v>0</v>
      </c>
      <c r="N197" s="5">
        <f t="shared" si="50"/>
        <v>0</v>
      </c>
      <c r="O197" s="5">
        <f t="shared" si="50"/>
        <v>0</v>
      </c>
      <c r="P197" s="5">
        <f t="shared" si="50"/>
        <v>0</v>
      </c>
      <c r="Q197" s="3">
        <f t="shared" si="46"/>
        <v>0</v>
      </c>
    </row>
    <row r="198" spans="2:21" s="36" customFormat="1" ht="14.25" hidden="1" customHeight="1" x14ac:dyDescent="0.3">
      <c r="B198" s="151" t="s">
        <v>445</v>
      </c>
      <c r="C198" s="68">
        <v>4000</v>
      </c>
      <c r="D198" s="286" t="s">
        <v>221</v>
      </c>
      <c r="E198" s="287"/>
      <c r="F198" s="3">
        <f t="shared" si="45"/>
        <v>0</v>
      </c>
      <c r="G198" s="6">
        <f t="shared" si="49"/>
        <v>0</v>
      </c>
      <c r="H198" s="3">
        <f t="shared" si="49"/>
        <v>0</v>
      </c>
      <c r="I198" s="3">
        <f t="shared" si="49"/>
        <v>0</v>
      </c>
      <c r="J198" s="3">
        <f t="shared" si="49"/>
        <v>0</v>
      </c>
      <c r="K198" s="3">
        <f t="shared" si="43"/>
        <v>0</v>
      </c>
      <c r="L198" s="3">
        <f t="shared" si="50"/>
        <v>0</v>
      </c>
      <c r="M198" s="3">
        <f t="shared" si="50"/>
        <v>0</v>
      </c>
      <c r="N198" s="3">
        <f t="shared" si="50"/>
        <v>0</v>
      </c>
      <c r="O198" s="3">
        <f t="shared" si="50"/>
        <v>0</v>
      </c>
      <c r="P198" s="3">
        <f t="shared" si="50"/>
        <v>0</v>
      </c>
      <c r="Q198" s="3">
        <f t="shared" si="46"/>
        <v>0</v>
      </c>
    </row>
    <row r="199" spans="2:21" s="42" customFormat="1" ht="30" hidden="1" customHeight="1" x14ac:dyDescent="0.35">
      <c r="B199" s="151" t="s">
        <v>446</v>
      </c>
      <c r="C199" s="68">
        <v>4080</v>
      </c>
      <c r="D199" s="151" t="s">
        <v>474</v>
      </c>
      <c r="E199" s="100" t="s">
        <v>480</v>
      </c>
      <c r="F199" s="3">
        <f t="shared" si="45"/>
        <v>0</v>
      </c>
      <c r="G199" s="7">
        <f t="shared" si="49"/>
        <v>0</v>
      </c>
      <c r="H199" s="8">
        <f t="shared" si="49"/>
        <v>0</v>
      </c>
      <c r="I199" s="8">
        <f t="shared" si="49"/>
        <v>0</v>
      </c>
      <c r="J199" s="8">
        <f t="shared" si="49"/>
        <v>0</v>
      </c>
      <c r="K199" s="3">
        <f t="shared" si="43"/>
        <v>0</v>
      </c>
      <c r="L199" s="8">
        <f t="shared" si="50"/>
        <v>0</v>
      </c>
      <c r="M199" s="8">
        <f t="shared" si="50"/>
        <v>0</v>
      </c>
      <c r="N199" s="8">
        <f t="shared" si="50"/>
        <v>0</v>
      </c>
      <c r="O199" s="8">
        <f t="shared" si="50"/>
        <v>0</v>
      </c>
      <c r="P199" s="8">
        <f t="shared" si="50"/>
        <v>0</v>
      </c>
      <c r="Q199" s="3">
        <f t="shared" si="46"/>
        <v>0</v>
      </c>
    </row>
    <row r="200" spans="2:21" s="36" customFormat="1" ht="15" hidden="1" customHeight="1" x14ac:dyDescent="0.3">
      <c r="B200" s="63" t="s">
        <v>603</v>
      </c>
      <c r="C200" s="64">
        <v>4082</v>
      </c>
      <c r="D200" s="63" t="s">
        <v>474</v>
      </c>
      <c r="E200" s="65" t="s">
        <v>605</v>
      </c>
      <c r="F200" s="5">
        <f t="shared" si="45"/>
        <v>0</v>
      </c>
      <c r="G200" s="37">
        <f t="shared" si="49"/>
        <v>0</v>
      </c>
      <c r="H200" s="38">
        <f t="shared" si="49"/>
        <v>0</v>
      </c>
      <c r="I200" s="38">
        <f t="shared" si="49"/>
        <v>0</v>
      </c>
      <c r="J200" s="38">
        <f t="shared" si="49"/>
        <v>0</v>
      </c>
      <c r="K200" s="5">
        <f t="shared" si="43"/>
        <v>0</v>
      </c>
      <c r="L200" s="38">
        <f t="shared" si="50"/>
        <v>0</v>
      </c>
      <c r="M200" s="38">
        <f t="shared" si="50"/>
        <v>0</v>
      </c>
      <c r="N200" s="38">
        <f t="shared" si="50"/>
        <v>0</v>
      </c>
      <c r="O200" s="38">
        <f t="shared" si="50"/>
        <v>0</v>
      </c>
      <c r="P200" s="38">
        <f t="shared" si="50"/>
        <v>0</v>
      </c>
      <c r="Q200" s="5">
        <f t="shared" si="46"/>
        <v>0</v>
      </c>
    </row>
    <row r="201" spans="2:21" s="36" customFormat="1" ht="60" hidden="1" customHeight="1" x14ac:dyDescent="0.3">
      <c r="B201" s="63"/>
      <c r="C201" s="64"/>
      <c r="D201" s="63" t="s">
        <v>474</v>
      </c>
      <c r="E201" s="65" t="s">
        <v>68</v>
      </c>
      <c r="F201" s="5">
        <f t="shared" si="45"/>
        <v>0</v>
      </c>
      <c r="G201" s="37"/>
      <c r="H201" s="38"/>
      <c r="I201" s="38"/>
      <c r="J201" s="38"/>
      <c r="K201" s="3">
        <f t="shared" ref="K201:K232" si="51">M201+P201</f>
        <v>0</v>
      </c>
      <c r="L201" s="3"/>
      <c r="M201" s="38"/>
      <c r="N201" s="38"/>
      <c r="O201" s="38"/>
      <c r="P201" s="38"/>
      <c r="Q201" s="3">
        <f t="shared" si="46"/>
        <v>0</v>
      </c>
    </row>
    <row r="202" spans="2:21" s="36" customFormat="1" ht="36" hidden="1" customHeight="1" x14ac:dyDescent="0.3">
      <c r="B202" s="63"/>
      <c r="C202" s="64"/>
      <c r="D202" s="63" t="s">
        <v>572</v>
      </c>
      <c r="E202" s="65" t="s">
        <v>481</v>
      </c>
      <c r="F202" s="3">
        <f t="shared" si="45"/>
        <v>0</v>
      </c>
      <c r="G202" s="37"/>
      <c r="H202" s="38"/>
      <c r="I202" s="38"/>
      <c r="J202" s="38"/>
      <c r="K202" s="3">
        <f t="shared" si="51"/>
        <v>0</v>
      </c>
      <c r="L202" s="3"/>
      <c r="M202" s="38"/>
      <c r="N202" s="38"/>
      <c r="O202" s="38"/>
      <c r="P202" s="38"/>
      <c r="Q202" s="3">
        <f t="shared" si="46"/>
        <v>0</v>
      </c>
    </row>
    <row r="203" spans="2:21" ht="23.25" hidden="1" customHeight="1" x14ac:dyDescent="0.3">
      <c r="B203" s="151">
        <v>1200000</v>
      </c>
      <c r="C203" s="268" t="s">
        <v>241</v>
      </c>
      <c r="D203" s="270"/>
      <c r="E203" s="269"/>
      <c r="F203" s="3">
        <f t="shared" si="45"/>
        <v>0</v>
      </c>
      <c r="G203" s="6">
        <f>G204</f>
        <v>0</v>
      </c>
      <c r="H203" s="3">
        <f>H204</f>
        <v>0</v>
      </c>
      <c r="I203" s="3">
        <f>I204</f>
        <v>0</v>
      </c>
      <c r="J203" s="3">
        <f>J204</f>
        <v>0</v>
      </c>
      <c r="K203" s="3">
        <f t="shared" si="51"/>
        <v>0</v>
      </c>
      <c r="L203" s="3">
        <f>L204</f>
        <v>0</v>
      </c>
      <c r="M203" s="3">
        <f>M204</f>
        <v>0</v>
      </c>
      <c r="N203" s="3">
        <f>N204</f>
        <v>0</v>
      </c>
      <c r="O203" s="3">
        <f>O204</f>
        <v>0</v>
      </c>
      <c r="P203" s="3">
        <f>P204</f>
        <v>0</v>
      </c>
      <c r="Q203" s="3">
        <f t="shared" si="46"/>
        <v>0</v>
      </c>
      <c r="S203" s="155">
        <f>S207+S223</f>
        <v>0</v>
      </c>
      <c r="T203" s="155">
        <f>T207+T223</f>
        <v>0</v>
      </c>
      <c r="U203" s="155">
        <f>U207+U223</f>
        <v>0</v>
      </c>
    </row>
    <row r="204" spans="2:21" ht="21.75" hidden="1" customHeight="1" x14ac:dyDescent="0.3">
      <c r="B204" s="95">
        <v>1210000</v>
      </c>
      <c r="C204" s="273" t="s">
        <v>241</v>
      </c>
      <c r="D204" s="274"/>
      <c r="E204" s="275"/>
      <c r="F204" s="3">
        <f t="shared" si="45"/>
        <v>0</v>
      </c>
      <c r="G204" s="30">
        <f>G205+G222+G227+G212+G215</f>
        <v>0</v>
      </c>
      <c r="H204" s="5">
        <f>H205+H222+H227+H212+H215</f>
        <v>0</v>
      </c>
      <c r="I204" s="5">
        <f>I205+I222+I227+I212+I215</f>
        <v>0</v>
      </c>
      <c r="J204" s="5">
        <f>J205+J222+J227+J212+J215</f>
        <v>0</v>
      </c>
      <c r="K204" s="3">
        <f t="shared" si="51"/>
        <v>0</v>
      </c>
      <c r="L204" s="5">
        <f>L205+L222+L227+L212+L215</f>
        <v>0</v>
      </c>
      <c r="M204" s="5">
        <f>M205+M222+M227+M212+M215</f>
        <v>0</v>
      </c>
      <c r="N204" s="5">
        <f>N205+N222+N227+N212+N215</f>
        <v>0</v>
      </c>
      <c r="O204" s="5">
        <f>O205+O222+O227+O212+O215</f>
        <v>0</v>
      </c>
      <c r="P204" s="5">
        <f>P205+P222+P227+P212+P215</f>
        <v>0</v>
      </c>
      <c r="Q204" s="3">
        <f t="shared" si="46"/>
        <v>0</v>
      </c>
      <c r="S204" s="156"/>
    </row>
    <row r="205" spans="2:21" ht="32.25" hidden="1" customHeight="1" x14ac:dyDescent="0.3">
      <c r="B205" s="151">
        <v>1216000</v>
      </c>
      <c r="C205" s="68">
        <v>6000</v>
      </c>
      <c r="D205" s="271" t="s">
        <v>255</v>
      </c>
      <c r="E205" s="272"/>
      <c r="F205" s="3">
        <f t="shared" si="45"/>
        <v>0</v>
      </c>
      <c r="G205" s="6">
        <f>G206+G207+G208+G210</f>
        <v>0</v>
      </c>
      <c r="H205" s="3">
        <f>H206+H207+H208+H210</f>
        <v>0</v>
      </c>
      <c r="I205" s="3">
        <f>I206+I207+I208+I210</f>
        <v>0</v>
      </c>
      <c r="J205" s="3">
        <f>J206+J207+J208+J210</f>
        <v>0</v>
      </c>
      <c r="K205" s="3">
        <f t="shared" si="51"/>
        <v>0</v>
      </c>
      <c r="L205" s="3">
        <f>L206+L207+L208+L210</f>
        <v>0</v>
      </c>
      <c r="M205" s="3">
        <f>M206+M207+M208+M210</f>
        <v>0</v>
      </c>
      <c r="N205" s="3">
        <f>N206+N207+N208+N210</f>
        <v>0</v>
      </c>
      <c r="O205" s="3">
        <f>O206+O207+O208+O210</f>
        <v>0</v>
      </c>
      <c r="P205" s="3">
        <f>P206+P207+P208+P210</f>
        <v>0</v>
      </c>
      <c r="Q205" s="3">
        <f t="shared" si="46"/>
        <v>0</v>
      </c>
    </row>
    <row r="206" spans="2:21" s="32" customFormat="1" ht="14.15" hidden="1" customHeight="1" x14ac:dyDescent="0.3">
      <c r="B206" s="63">
        <v>1216020</v>
      </c>
      <c r="C206" s="64">
        <v>6020</v>
      </c>
      <c r="D206" s="63" t="s">
        <v>573</v>
      </c>
      <c r="E206" s="65" t="s">
        <v>488</v>
      </c>
      <c r="F206" s="3">
        <f t="shared" si="45"/>
        <v>0</v>
      </c>
      <c r="G206" s="6"/>
      <c r="H206" s="3"/>
      <c r="I206" s="3"/>
      <c r="J206" s="3"/>
      <c r="K206" s="3">
        <f t="shared" si="51"/>
        <v>0</v>
      </c>
      <c r="L206" s="3"/>
      <c r="M206" s="3"/>
      <c r="N206" s="3"/>
      <c r="O206" s="3"/>
      <c r="P206" s="3"/>
      <c r="Q206" s="3">
        <f t="shared" si="46"/>
        <v>0</v>
      </c>
    </row>
    <row r="207" spans="2:21" ht="31" hidden="1" customHeight="1" x14ac:dyDescent="0.3">
      <c r="B207" s="63">
        <v>1216040</v>
      </c>
      <c r="C207" s="64">
        <v>6040</v>
      </c>
      <c r="D207" s="63" t="s">
        <v>32</v>
      </c>
      <c r="E207" s="65" t="s">
        <v>33</v>
      </c>
      <c r="F207" s="3">
        <f t="shared" si="45"/>
        <v>0</v>
      </c>
      <c r="G207" s="7"/>
      <c r="H207" s="3"/>
      <c r="I207" s="3"/>
      <c r="J207" s="3"/>
      <c r="K207" s="3">
        <f t="shared" si="51"/>
        <v>0</v>
      </c>
      <c r="L207" s="3"/>
      <c r="M207" s="3"/>
      <c r="N207" s="3"/>
      <c r="O207" s="3"/>
      <c r="P207" s="8"/>
      <c r="Q207" s="3">
        <f t="shared" si="46"/>
        <v>0</v>
      </c>
    </row>
    <row r="208" spans="2:21" ht="27.65" hidden="1" customHeight="1" x14ac:dyDescent="0.3">
      <c r="B208" s="63">
        <v>1216070</v>
      </c>
      <c r="C208" s="64">
        <v>6070</v>
      </c>
      <c r="D208" s="63"/>
      <c r="E208" s="65" t="s">
        <v>489</v>
      </c>
      <c r="F208" s="3">
        <f t="shared" si="45"/>
        <v>0</v>
      </c>
      <c r="G208" s="6">
        <f>G209</f>
        <v>0</v>
      </c>
      <c r="H208" s="3">
        <f>H209</f>
        <v>0</v>
      </c>
      <c r="I208" s="3">
        <f>I209</f>
        <v>0</v>
      </c>
      <c r="J208" s="3">
        <f>J209</f>
        <v>0</v>
      </c>
      <c r="K208" s="3">
        <f t="shared" si="51"/>
        <v>0</v>
      </c>
      <c r="L208" s="3">
        <f>L209</f>
        <v>0</v>
      </c>
      <c r="M208" s="3">
        <f>M209</f>
        <v>0</v>
      </c>
      <c r="N208" s="3">
        <f>N209</f>
        <v>0</v>
      </c>
      <c r="O208" s="3">
        <f>O209</f>
        <v>0</v>
      </c>
      <c r="P208" s="3">
        <f>P209</f>
        <v>0</v>
      </c>
      <c r="Q208" s="3">
        <f t="shared" si="46"/>
        <v>0</v>
      </c>
    </row>
    <row r="209" spans="2:19" ht="243" hidden="1" customHeight="1" x14ac:dyDescent="0.3">
      <c r="B209" s="63">
        <v>1216072</v>
      </c>
      <c r="C209" s="64">
        <v>6072</v>
      </c>
      <c r="D209" s="63" t="s">
        <v>574</v>
      </c>
      <c r="E209" s="65" t="s">
        <v>490</v>
      </c>
      <c r="F209" s="3">
        <f t="shared" si="45"/>
        <v>0</v>
      </c>
      <c r="G209" s="7"/>
      <c r="H209" s="8"/>
      <c r="I209" s="8"/>
      <c r="J209" s="8"/>
      <c r="K209" s="3">
        <f t="shared" si="51"/>
        <v>0</v>
      </c>
      <c r="L209" s="3"/>
      <c r="M209" s="8"/>
      <c r="N209" s="8"/>
      <c r="O209" s="8"/>
      <c r="P209" s="8"/>
      <c r="Q209" s="3">
        <f t="shared" si="46"/>
        <v>0</v>
      </c>
    </row>
    <row r="210" spans="2:19" ht="27" hidden="1" customHeight="1" x14ac:dyDescent="0.3">
      <c r="B210" s="63">
        <v>1216080</v>
      </c>
      <c r="C210" s="64">
        <v>6080</v>
      </c>
      <c r="D210" s="63" t="s">
        <v>163</v>
      </c>
      <c r="E210" s="65"/>
      <c r="F210" s="3">
        <f t="shared" si="45"/>
        <v>0</v>
      </c>
      <c r="G210" s="7">
        <f>G211</f>
        <v>0</v>
      </c>
      <c r="H210" s="8">
        <f>H211</f>
        <v>0</v>
      </c>
      <c r="I210" s="8">
        <f>I211</f>
        <v>0</v>
      </c>
      <c r="J210" s="8">
        <f>J211</f>
        <v>0</v>
      </c>
      <c r="K210" s="3">
        <f t="shared" si="51"/>
        <v>0</v>
      </c>
      <c r="L210" s="8">
        <f>L211</f>
        <v>0</v>
      </c>
      <c r="M210" s="8">
        <f>M211</f>
        <v>0</v>
      </c>
      <c r="N210" s="8">
        <f>N211</f>
        <v>0</v>
      </c>
      <c r="O210" s="8">
        <f>O211</f>
        <v>0</v>
      </c>
      <c r="P210" s="8">
        <f>P211</f>
        <v>0</v>
      </c>
      <c r="Q210" s="3">
        <f t="shared" si="46"/>
        <v>0</v>
      </c>
    </row>
    <row r="211" spans="2:19" ht="66.75" hidden="1" customHeight="1" x14ac:dyDescent="0.3">
      <c r="B211" s="63">
        <v>1216084</v>
      </c>
      <c r="C211" s="64">
        <v>6084</v>
      </c>
      <c r="D211" s="63" t="s">
        <v>162</v>
      </c>
      <c r="E211" s="65" t="s">
        <v>34</v>
      </c>
      <c r="F211" s="3">
        <f t="shared" si="45"/>
        <v>0</v>
      </c>
      <c r="G211" s="7"/>
      <c r="H211" s="8"/>
      <c r="I211" s="8"/>
      <c r="J211" s="8"/>
      <c r="K211" s="3">
        <f t="shared" si="51"/>
        <v>0</v>
      </c>
      <c r="L211" s="3"/>
      <c r="M211" s="8"/>
      <c r="N211" s="8"/>
      <c r="O211" s="8"/>
      <c r="P211" s="8"/>
      <c r="Q211" s="3">
        <f t="shared" si="46"/>
        <v>0</v>
      </c>
    </row>
    <row r="212" spans="2:19" ht="29.5" hidden="1" customHeight="1" x14ac:dyDescent="0.3">
      <c r="B212" s="151">
        <v>1217300</v>
      </c>
      <c r="C212" s="68">
        <v>7300</v>
      </c>
      <c r="D212" s="271" t="s">
        <v>346</v>
      </c>
      <c r="E212" s="272"/>
      <c r="F212" s="3">
        <f t="shared" si="45"/>
        <v>0</v>
      </c>
      <c r="G212" s="6">
        <f>G213+G214</f>
        <v>0</v>
      </c>
      <c r="H212" s="3">
        <f>H213+H214</f>
        <v>0</v>
      </c>
      <c r="I212" s="3">
        <f>I213+I214</f>
        <v>0</v>
      </c>
      <c r="J212" s="3">
        <f>J213+J214</f>
        <v>0</v>
      </c>
      <c r="K212" s="3">
        <f t="shared" si="51"/>
        <v>0</v>
      </c>
      <c r="L212" s="3">
        <f>L213+L214</f>
        <v>0</v>
      </c>
      <c r="M212" s="3">
        <f>M213+M214</f>
        <v>0</v>
      </c>
      <c r="N212" s="3">
        <f>N213+N214</f>
        <v>0</v>
      </c>
      <c r="O212" s="3">
        <f>O213+O214</f>
        <v>0</v>
      </c>
      <c r="P212" s="3">
        <f>P213+P214</f>
        <v>0</v>
      </c>
      <c r="Q212" s="3">
        <f t="shared" si="46"/>
        <v>0</v>
      </c>
    </row>
    <row r="213" spans="2:19" ht="15" hidden="1" customHeight="1" x14ac:dyDescent="0.3">
      <c r="B213" s="63">
        <v>1217330</v>
      </c>
      <c r="C213" s="64">
        <v>7330</v>
      </c>
      <c r="D213" s="63" t="s">
        <v>571</v>
      </c>
      <c r="E213" s="65" t="s">
        <v>499</v>
      </c>
      <c r="F213" s="3">
        <f t="shared" si="45"/>
        <v>0</v>
      </c>
      <c r="G213" s="6"/>
      <c r="H213" s="3"/>
      <c r="I213" s="3"/>
      <c r="J213" s="3"/>
      <c r="K213" s="3">
        <f t="shared" si="51"/>
        <v>0</v>
      </c>
      <c r="L213" s="3"/>
      <c r="M213" s="3"/>
      <c r="N213" s="3"/>
      <c r="O213" s="3"/>
      <c r="P213" s="3"/>
      <c r="Q213" s="3">
        <f t="shared" si="46"/>
        <v>0</v>
      </c>
    </row>
    <row r="214" spans="2:19" ht="15" hidden="1" customHeight="1" x14ac:dyDescent="0.3">
      <c r="B214" s="63" t="s">
        <v>35</v>
      </c>
      <c r="C214" s="64">
        <v>7363</v>
      </c>
      <c r="D214" s="63" t="s">
        <v>320</v>
      </c>
      <c r="E214" s="65" t="s">
        <v>12</v>
      </c>
      <c r="F214" s="3">
        <f t="shared" si="45"/>
        <v>0</v>
      </c>
      <c r="G214" s="6"/>
      <c r="H214" s="3"/>
      <c r="I214" s="3"/>
      <c r="J214" s="3"/>
      <c r="K214" s="3">
        <f t="shared" si="51"/>
        <v>0</v>
      </c>
      <c r="L214" s="3"/>
      <c r="M214" s="3"/>
      <c r="N214" s="3"/>
      <c r="O214" s="3"/>
      <c r="P214" s="8"/>
      <c r="Q214" s="3">
        <f t="shared" si="46"/>
        <v>0</v>
      </c>
    </row>
    <row r="215" spans="2:19" ht="15" hidden="1" customHeight="1" x14ac:dyDescent="0.3">
      <c r="B215" s="151">
        <v>1217400</v>
      </c>
      <c r="C215" s="68">
        <v>7400</v>
      </c>
      <c r="D215" s="271" t="s">
        <v>539</v>
      </c>
      <c r="E215" s="272"/>
      <c r="F215" s="3">
        <f t="shared" si="45"/>
        <v>0</v>
      </c>
      <c r="G215" s="6">
        <f>G216+G217</f>
        <v>0</v>
      </c>
      <c r="H215" s="3">
        <f>H216+H217</f>
        <v>0</v>
      </c>
      <c r="I215" s="3">
        <f>I216+I217</f>
        <v>0</v>
      </c>
      <c r="J215" s="3">
        <f>J216+J217</f>
        <v>0</v>
      </c>
      <c r="K215" s="3">
        <f t="shared" si="51"/>
        <v>0</v>
      </c>
      <c r="L215" s="3">
        <f>L216+L217</f>
        <v>0</v>
      </c>
      <c r="M215" s="3">
        <f>M216+M217</f>
        <v>0</v>
      </c>
      <c r="N215" s="3">
        <f>N216+N217</f>
        <v>0</v>
      </c>
      <c r="O215" s="3">
        <f>O216+O217</f>
        <v>0</v>
      </c>
      <c r="P215" s="3">
        <f>P216+P217</f>
        <v>0</v>
      </c>
      <c r="Q215" s="3">
        <f t="shared" si="46"/>
        <v>0</v>
      </c>
    </row>
    <row r="216" spans="2:19" ht="31.5" hidden="1" customHeight="1" x14ac:dyDescent="0.3">
      <c r="B216" s="63">
        <v>1217440</v>
      </c>
      <c r="C216" s="64">
        <v>7440</v>
      </c>
      <c r="D216" s="63" t="s">
        <v>575</v>
      </c>
      <c r="E216" s="65" t="s">
        <v>491</v>
      </c>
      <c r="F216" s="3">
        <f t="shared" si="45"/>
        <v>0</v>
      </c>
      <c r="G216" s="7"/>
      <c r="H216" s="8"/>
      <c r="I216" s="8"/>
      <c r="J216" s="8"/>
      <c r="K216" s="3">
        <f t="shared" si="51"/>
        <v>0</v>
      </c>
      <c r="L216" s="3"/>
      <c r="M216" s="8"/>
      <c r="N216" s="8"/>
      <c r="O216" s="8"/>
      <c r="P216" s="8"/>
      <c r="Q216" s="3">
        <f t="shared" si="46"/>
        <v>0</v>
      </c>
    </row>
    <row r="217" spans="2:19" ht="15" hidden="1" customHeight="1" x14ac:dyDescent="0.3">
      <c r="B217" s="63">
        <v>1217460</v>
      </c>
      <c r="C217" s="64">
        <v>7460</v>
      </c>
      <c r="D217" s="63"/>
      <c r="E217" s="65" t="s">
        <v>492</v>
      </c>
      <c r="F217" s="3">
        <f t="shared" si="45"/>
        <v>0</v>
      </c>
      <c r="G217" s="7">
        <f>G218+G219+G220+G221</f>
        <v>0</v>
      </c>
      <c r="H217" s="8">
        <f>H218+H219+H220+H221</f>
        <v>0</v>
      </c>
      <c r="I217" s="8">
        <f>I218+I219+I220+I221</f>
        <v>0</v>
      </c>
      <c r="J217" s="8">
        <f>J218+J219+J220+J221</f>
        <v>0</v>
      </c>
      <c r="K217" s="3">
        <f t="shared" si="51"/>
        <v>0</v>
      </c>
      <c r="L217" s="8">
        <f>L218+L219+L220+L221</f>
        <v>0</v>
      </c>
      <c r="M217" s="8">
        <f>M218+M219+M220+M221</f>
        <v>0</v>
      </c>
      <c r="N217" s="8">
        <f>N218+N219+N220+N221</f>
        <v>0</v>
      </c>
      <c r="O217" s="8">
        <f>O218+O219+O220+O221</f>
        <v>0</v>
      </c>
      <c r="P217" s="8">
        <f>P218+P219+P220+P221</f>
        <v>0</v>
      </c>
      <c r="Q217" s="3">
        <f t="shared" si="46"/>
        <v>0</v>
      </c>
    </row>
    <row r="218" spans="2:19" ht="51" hidden="1" customHeight="1" x14ac:dyDescent="0.3">
      <c r="B218" s="63">
        <v>1217461</v>
      </c>
      <c r="C218" s="64">
        <v>7461</v>
      </c>
      <c r="D218" s="63" t="s">
        <v>575</v>
      </c>
      <c r="E218" s="65" t="s">
        <v>493</v>
      </c>
      <c r="F218" s="3">
        <f t="shared" si="45"/>
        <v>0</v>
      </c>
      <c r="G218" s="7"/>
      <c r="H218" s="8"/>
      <c r="I218" s="8"/>
      <c r="J218" s="8"/>
      <c r="K218" s="3">
        <f t="shared" si="51"/>
        <v>0</v>
      </c>
      <c r="L218" s="3"/>
      <c r="M218" s="8"/>
      <c r="N218" s="8"/>
      <c r="O218" s="8"/>
      <c r="P218" s="8"/>
      <c r="Q218" s="3">
        <f t="shared" si="46"/>
        <v>0</v>
      </c>
    </row>
    <row r="219" spans="2:19" ht="49.5" hidden="1" customHeight="1" x14ac:dyDescent="0.3">
      <c r="B219" s="63">
        <v>1217462</v>
      </c>
      <c r="C219" s="64">
        <v>7462</v>
      </c>
      <c r="D219" s="63" t="s">
        <v>575</v>
      </c>
      <c r="E219" s="65" t="s">
        <v>4</v>
      </c>
      <c r="F219" s="3">
        <f t="shared" si="45"/>
        <v>0</v>
      </c>
      <c r="G219" s="7"/>
      <c r="H219" s="8"/>
      <c r="I219" s="8"/>
      <c r="J219" s="8"/>
      <c r="K219" s="3">
        <f t="shared" si="51"/>
        <v>0</v>
      </c>
      <c r="L219" s="3"/>
      <c r="M219" s="8"/>
      <c r="N219" s="8"/>
      <c r="O219" s="8"/>
      <c r="P219" s="8"/>
      <c r="Q219" s="3">
        <f t="shared" si="46"/>
        <v>0</v>
      </c>
    </row>
    <row r="220" spans="2:19" ht="33" hidden="1" customHeight="1" x14ac:dyDescent="0.3">
      <c r="B220" s="63">
        <v>1217463</v>
      </c>
      <c r="C220" s="64">
        <v>7463</v>
      </c>
      <c r="D220" s="63" t="s">
        <v>575</v>
      </c>
      <c r="E220" s="65" t="s">
        <v>494</v>
      </c>
      <c r="F220" s="3">
        <f t="shared" si="45"/>
        <v>0</v>
      </c>
      <c r="G220" s="7"/>
      <c r="H220" s="8"/>
      <c r="I220" s="8"/>
      <c r="J220" s="8"/>
      <c r="K220" s="3">
        <f t="shared" si="51"/>
        <v>0</v>
      </c>
      <c r="L220" s="3"/>
      <c r="M220" s="8"/>
      <c r="N220" s="8"/>
      <c r="O220" s="8"/>
      <c r="P220" s="8"/>
      <c r="Q220" s="3">
        <f t="shared" si="46"/>
        <v>0</v>
      </c>
    </row>
    <row r="221" spans="2:19" ht="28.5" hidden="1" customHeight="1" x14ac:dyDescent="0.3">
      <c r="B221" s="63">
        <v>1217464</v>
      </c>
      <c r="C221" s="64">
        <v>7464</v>
      </c>
      <c r="D221" s="63" t="s">
        <v>575</v>
      </c>
      <c r="E221" s="65" t="s">
        <v>310</v>
      </c>
      <c r="F221" s="3">
        <f t="shared" si="45"/>
        <v>0</v>
      </c>
      <c r="G221" s="6"/>
      <c r="H221" s="3"/>
      <c r="I221" s="3"/>
      <c r="J221" s="3"/>
      <c r="K221" s="3">
        <f t="shared" si="51"/>
        <v>0</v>
      </c>
      <c r="L221" s="3"/>
      <c r="M221" s="3"/>
      <c r="N221" s="3"/>
      <c r="O221" s="3"/>
      <c r="P221" s="8"/>
      <c r="Q221" s="3">
        <f t="shared" si="46"/>
        <v>0</v>
      </c>
    </row>
    <row r="222" spans="2:19" s="32" customFormat="1" ht="33" hidden="1" customHeight="1" x14ac:dyDescent="0.3">
      <c r="B222" s="151">
        <v>1217600</v>
      </c>
      <c r="C222" s="68">
        <v>7600</v>
      </c>
      <c r="D222" s="271" t="s">
        <v>383</v>
      </c>
      <c r="E222" s="272"/>
      <c r="F222" s="3">
        <f t="shared" ref="F222:F253" si="52">G222+J222</f>
        <v>0</v>
      </c>
      <c r="G222" s="6">
        <f>G223+G224+G225+G226</f>
        <v>0</v>
      </c>
      <c r="H222" s="3">
        <f>H223+H224+H225+H226</f>
        <v>0</v>
      </c>
      <c r="I222" s="3">
        <f>I223+I224+I225+I226</f>
        <v>0</v>
      </c>
      <c r="J222" s="3">
        <f>J223+J224+J225+J226</f>
        <v>0</v>
      </c>
      <c r="K222" s="3">
        <f t="shared" si="51"/>
        <v>0</v>
      </c>
      <c r="L222" s="3">
        <f>L223+L224+L225+L226</f>
        <v>0</v>
      </c>
      <c r="M222" s="3">
        <f>M223+M224+M225+M226</f>
        <v>0</v>
      </c>
      <c r="N222" s="3">
        <f>N223+N224+N225+N226</f>
        <v>0</v>
      </c>
      <c r="O222" s="3">
        <f>O223+O224+O225+O226</f>
        <v>0</v>
      </c>
      <c r="P222" s="3">
        <f>P223+P224+P225+P226</f>
        <v>0</v>
      </c>
      <c r="Q222" s="3">
        <f t="shared" ref="Q222:Q253" si="53">F222+K222</f>
        <v>0</v>
      </c>
    </row>
    <row r="223" spans="2:19" ht="33.75" hidden="1" customHeight="1" x14ac:dyDescent="0.3">
      <c r="B223" s="63">
        <v>1217640</v>
      </c>
      <c r="C223" s="64">
        <v>7640</v>
      </c>
      <c r="D223" s="63" t="s">
        <v>547</v>
      </c>
      <c r="E223" s="65" t="s">
        <v>249</v>
      </c>
      <c r="F223" s="3">
        <f t="shared" si="52"/>
        <v>0</v>
      </c>
      <c r="G223" s="7"/>
      <c r="H223" s="3"/>
      <c r="I223" s="3"/>
      <c r="J223" s="3"/>
      <c r="K223" s="3">
        <f t="shared" si="51"/>
        <v>0</v>
      </c>
      <c r="L223" s="3"/>
      <c r="M223" s="3"/>
      <c r="N223" s="3"/>
      <c r="O223" s="3"/>
      <c r="P223" s="8"/>
      <c r="Q223" s="3">
        <f t="shared" si="53"/>
        <v>0</v>
      </c>
      <c r="S223" s="31"/>
    </row>
    <row r="224" spans="2:19" ht="37.5" hidden="1" customHeight="1" x14ac:dyDescent="0.3">
      <c r="B224" s="63">
        <v>1217670</v>
      </c>
      <c r="C224" s="64">
        <v>7670</v>
      </c>
      <c r="D224" s="63" t="s">
        <v>576</v>
      </c>
      <c r="E224" s="65" t="s">
        <v>267</v>
      </c>
      <c r="F224" s="3">
        <f t="shared" si="52"/>
        <v>0</v>
      </c>
      <c r="G224" s="6"/>
      <c r="H224" s="3"/>
      <c r="I224" s="3"/>
      <c r="J224" s="3"/>
      <c r="K224" s="3">
        <f t="shared" si="51"/>
        <v>0</v>
      </c>
      <c r="L224" s="8"/>
      <c r="M224" s="8"/>
      <c r="N224" s="8"/>
      <c r="O224" s="8"/>
      <c r="P224" s="8"/>
      <c r="Q224" s="3">
        <f t="shared" si="53"/>
        <v>0</v>
      </c>
    </row>
    <row r="225" spans="2:21" ht="23.25" hidden="1" customHeight="1" x14ac:dyDescent="0.3">
      <c r="B225" s="63">
        <v>1217693</v>
      </c>
      <c r="C225" s="64">
        <v>7693</v>
      </c>
      <c r="D225" s="63" t="s">
        <v>320</v>
      </c>
      <c r="E225" s="65" t="s">
        <v>243</v>
      </c>
      <c r="F225" s="3">
        <f t="shared" si="52"/>
        <v>0</v>
      </c>
      <c r="G225" s="7"/>
      <c r="H225" s="3"/>
      <c r="I225" s="3"/>
      <c r="J225" s="3"/>
      <c r="K225" s="3">
        <f t="shared" si="51"/>
        <v>0</v>
      </c>
      <c r="L225" s="3"/>
      <c r="M225" s="3"/>
      <c r="N225" s="3"/>
      <c r="O225" s="3"/>
      <c r="P225" s="8"/>
      <c r="Q225" s="3">
        <f t="shared" si="53"/>
        <v>0</v>
      </c>
    </row>
    <row r="226" spans="2:21" s="32" customFormat="1" ht="30" hidden="1" customHeight="1" x14ac:dyDescent="0.3">
      <c r="B226" s="63">
        <v>1218110</v>
      </c>
      <c r="C226" s="64">
        <v>8110</v>
      </c>
      <c r="D226" s="63" t="s">
        <v>165</v>
      </c>
      <c r="E226" s="65" t="s">
        <v>137</v>
      </c>
      <c r="F226" s="3">
        <f t="shared" si="52"/>
        <v>0</v>
      </c>
      <c r="G226" s="6"/>
      <c r="H226" s="3"/>
      <c r="I226" s="3"/>
      <c r="J226" s="3"/>
      <c r="K226" s="3">
        <f t="shared" si="51"/>
        <v>0</v>
      </c>
      <c r="L226" s="3"/>
      <c r="M226" s="3"/>
      <c r="N226" s="3"/>
      <c r="O226" s="3"/>
      <c r="P226" s="8"/>
      <c r="Q226" s="3">
        <f t="shared" si="53"/>
        <v>0</v>
      </c>
    </row>
    <row r="227" spans="2:21" ht="14.25" hidden="1" customHeight="1" x14ac:dyDescent="0.3">
      <c r="B227" s="151">
        <v>1218300</v>
      </c>
      <c r="C227" s="68">
        <v>8300</v>
      </c>
      <c r="D227" s="271" t="s">
        <v>193</v>
      </c>
      <c r="E227" s="272"/>
      <c r="F227" s="3">
        <f t="shared" si="52"/>
        <v>0</v>
      </c>
      <c r="G227" s="6">
        <f>G229+G231+G228+G230</f>
        <v>0</v>
      </c>
      <c r="H227" s="3">
        <f>H229+H231+H228+H230</f>
        <v>0</v>
      </c>
      <c r="I227" s="3">
        <f>I229+I231+I228+I230</f>
        <v>0</v>
      </c>
      <c r="J227" s="3">
        <f>J229+J231+J228+J230</f>
        <v>0</v>
      </c>
      <c r="K227" s="3">
        <f t="shared" si="51"/>
        <v>0</v>
      </c>
      <c r="L227" s="3">
        <f>L229+L231+L228+L230</f>
        <v>0</v>
      </c>
      <c r="M227" s="3">
        <f>M229+M231+M228+M230</f>
        <v>0</v>
      </c>
      <c r="N227" s="3">
        <f>N229+N231+N228+N230</f>
        <v>0</v>
      </c>
      <c r="O227" s="3">
        <f>O229+O231+O228+O230</f>
        <v>0</v>
      </c>
      <c r="P227" s="3">
        <f>P229+P231+P228+P230</f>
        <v>0</v>
      </c>
      <c r="Q227" s="3">
        <f t="shared" si="53"/>
        <v>0</v>
      </c>
    </row>
    <row r="228" spans="2:21" ht="30" hidden="1" customHeight="1" x14ac:dyDescent="0.3">
      <c r="B228" s="63">
        <v>1218311</v>
      </c>
      <c r="C228" s="64">
        <v>8311</v>
      </c>
      <c r="D228" s="63" t="s">
        <v>164</v>
      </c>
      <c r="E228" s="65" t="s">
        <v>274</v>
      </c>
      <c r="F228" s="3">
        <f t="shared" si="52"/>
        <v>0</v>
      </c>
      <c r="G228" s="7"/>
      <c r="H228" s="8"/>
      <c r="I228" s="8"/>
      <c r="J228" s="8"/>
      <c r="K228" s="3">
        <f t="shared" si="51"/>
        <v>0</v>
      </c>
      <c r="L228" s="3"/>
      <c r="M228" s="8">
        <f>M229+M231+M232+M233</f>
        <v>0</v>
      </c>
      <c r="N228" s="8">
        <f>N229+N231+N232+N233</f>
        <v>0</v>
      </c>
      <c r="O228" s="8">
        <f>O229+O231+O232+O233</f>
        <v>0</v>
      </c>
      <c r="P228" s="8"/>
      <c r="Q228" s="3">
        <f t="shared" si="53"/>
        <v>0</v>
      </c>
    </row>
    <row r="229" spans="2:21" ht="31.5" hidden="1" customHeight="1" x14ac:dyDescent="0.3">
      <c r="B229" s="63">
        <v>1218313</v>
      </c>
      <c r="C229" s="64">
        <v>8313</v>
      </c>
      <c r="D229" s="63" t="s">
        <v>577</v>
      </c>
      <c r="E229" s="65" t="s">
        <v>273</v>
      </c>
      <c r="F229" s="3">
        <f t="shared" si="52"/>
        <v>0</v>
      </c>
      <c r="G229" s="6"/>
      <c r="H229" s="3"/>
      <c r="I229" s="3"/>
      <c r="J229" s="3"/>
      <c r="K229" s="3">
        <f t="shared" si="51"/>
        <v>0</v>
      </c>
      <c r="L229" s="3"/>
      <c r="M229" s="3"/>
      <c r="N229" s="3"/>
      <c r="O229" s="3"/>
      <c r="P229" s="3"/>
      <c r="Q229" s="3">
        <f t="shared" si="53"/>
        <v>0</v>
      </c>
    </row>
    <row r="230" spans="2:21" ht="34.5" hidden="1" customHeight="1" x14ac:dyDescent="0.3">
      <c r="B230" s="63">
        <v>1218330</v>
      </c>
      <c r="C230" s="64">
        <v>8330</v>
      </c>
      <c r="D230" s="63" t="s">
        <v>36</v>
      </c>
      <c r="E230" s="65" t="s">
        <v>413</v>
      </c>
      <c r="F230" s="3">
        <f t="shared" si="52"/>
        <v>0</v>
      </c>
      <c r="G230" s="6"/>
      <c r="H230" s="3"/>
      <c r="I230" s="3"/>
      <c r="J230" s="3"/>
      <c r="K230" s="3">
        <f t="shared" si="51"/>
        <v>0</v>
      </c>
      <c r="L230" s="3"/>
      <c r="M230" s="3"/>
      <c r="N230" s="3"/>
      <c r="O230" s="3"/>
      <c r="P230" s="8"/>
      <c r="Q230" s="3">
        <f t="shared" si="53"/>
        <v>0</v>
      </c>
    </row>
    <row r="231" spans="2:21" ht="28.5" hidden="1" customHeight="1" x14ac:dyDescent="0.3">
      <c r="B231" s="63">
        <v>1218340</v>
      </c>
      <c r="C231" s="64">
        <v>8340</v>
      </c>
      <c r="D231" s="63" t="s">
        <v>578</v>
      </c>
      <c r="E231" s="65" t="s">
        <v>414</v>
      </c>
      <c r="F231" s="3">
        <f t="shared" si="52"/>
        <v>0</v>
      </c>
      <c r="G231" s="6"/>
      <c r="H231" s="3"/>
      <c r="I231" s="3"/>
      <c r="J231" s="3"/>
      <c r="K231" s="3">
        <f t="shared" si="51"/>
        <v>0</v>
      </c>
      <c r="L231" s="3"/>
      <c r="M231" s="3"/>
      <c r="N231" s="3"/>
      <c r="O231" s="3"/>
      <c r="P231" s="3"/>
      <c r="Q231" s="3">
        <f t="shared" si="53"/>
        <v>0</v>
      </c>
    </row>
    <row r="232" spans="2:21" ht="22.5" hidden="1" customHeight="1" x14ac:dyDescent="0.3">
      <c r="B232" s="151">
        <v>1500000</v>
      </c>
      <c r="C232" s="268" t="s">
        <v>534</v>
      </c>
      <c r="D232" s="270"/>
      <c r="E232" s="269"/>
      <c r="F232" s="3">
        <f t="shared" si="52"/>
        <v>0</v>
      </c>
      <c r="G232" s="6">
        <f>G233</f>
        <v>0</v>
      </c>
      <c r="H232" s="3">
        <f>H233</f>
        <v>0</v>
      </c>
      <c r="I232" s="3">
        <f>I233</f>
        <v>0</v>
      </c>
      <c r="J232" s="3">
        <f>J233</f>
        <v>0</v>
      </c>
      <c r="K232" s="1">
        <f t="shared" si="51"/>
        <v>0</v>
      </c>
      <c r="L232" s="1">
        <f>L233</f>
        <v>0</v>
      </c>
      <c r="M232" s="1">
        <f>M233</f>
        <v>0</v>
      </c>
      <c r="N232" s="1">
        <f>N233</f>
        <v>0</v>
      </c>
      <c r="O232" s="1">
        <f>O233</f>
        <v>0</v>
      </c>
      <c r="P232" s="1">
        <f>P233</f>
        <v>0</v>
      </c>
      <c r="Q232" s="3">
        <f t="shared" si="53"/>
        <v>0</v>
      </c>
      <c r="S232" s="31">
        <f>S240+S245+S246</f>
        <v>0</v>
      </c>
      <c r="T232" s="31">
        <f>T240+T245+T246</f>
        <v>0</v>
      </c>
      <c r="U232" s="31">
        <f>U240+U245+U246</f>
        <v>0</v>
      </c>
    </row>
    <row r="233" spans="2:21" ht="22.5" hidden="1" customHeight="1" x14ac:dyDescent="0.3">
      <c r="B233" s="95">
        <v>1510000</v>
      </c>
      <c r="C233" s="273" t="s">
        <v>534</v>
      </c>
      <c r="D233" s="274"/>
      <c r="E233" s="275"/>
      <c r="F233" s="3">
        <f t="shared" si="52"/>
        <v>0</v>
      </c>
      <c r="G233" s="30">
        <f>G235+G253</f>
        <v>0</v>
      </c>
      <c r="H233" s="5">
        <f>H235+H253</f>
        <v>0</v>
      </c>
      <c r="I233" s="5">
        <f>I235+I253</f>
        <v>0</v>
      </c>
      <c r="J233" s="5">
        <f>J235+J253</f>
        <v>0</v>
      </c>
      <c r="K233" s="1">
        <f t="shared" ref="K233:K259" si="54">M233+P233</f>
        <v>0</v>
      </c>
      <c r="L233" s="35">
        <f>L235+L253+L234</f>
        <v>0</v>
      </c>
      <c r="M233" s="35">
        <f>M235+M253</f>
        <v>0</v>
      </c>
      <c r="N233" s="35">
        <f>N235+N253</f>
        <v>0</v>
      </c>
      <c r="O233" s="35">
        <f>O235+O253</f>
        <v>0</v>
      </c>
      <c r="P233" s="35">
        <f>P235+P253+P234</f>
        <v>0</v>
      </c>
      <c r="Q233" s="3">
        <f t="shared" si="53"/>
        <v>0</v>
      </c>
    </row>
    <row r="234" spans="2:21" ht="34.5" hidden="1" customHeight="1" x14ac:dyDescent="0.3">
      <c r="B234" s="63" t="s">
        <v>609</v>
      </c>
      <c r="C234" s="64">
        <v>2020</v>
      </c>
      <c r="D234" s="63" t="s">
        <v>610</v>
      </c>
      <c r="E234" s="65" t="s">
        <v>212</v>
      </c>
      <c r="F234" s="3">
        <f t="shared" si="52"/>
        <v>0</v>
      </c>
      <c r="G234" s="7"/>
      <c r="H234" s="3"/>
      <c r="I234" s="3"/>
      <c r="J234" s="3"/>
      <c r="K234" s="1">
        <f t="shared" si="54"/>
        <v>0</v>
      </c>
      <c r="L234" s="43"/>
      <c r="M234" s="1"/>
      <c r="N234" s="1"/>
      <c r="O234" s="1"/>
      <c r="P234" s="43"/>
      <c r="Q234" s="3">
        <f t="shared" si="53"/>
        <v>0</v>
      </c>
    </row>
    <row r="235" spans="2:21" ht="16.5" hidden="1" customHeight="1" x14ac:dyDescent="0.3">
      <c r="B235" s="151">
        <v>1517300</v>
      </c>
      <c r="C235" s="68">
        <v>7300</v>
      </c>
      <c r="D235" s="268" t="s">
        <v>346</v>
      </c>
      <c r="E235" s="269"/>
      <c r="F235" s="3">
        <f t="shared" si="52"/>
        <v>0</v>
      </c>
      <c r="G235" s="2">
        <f>G236+G237+G243+G244+G245+G252+G249+G246+G247</f>
        <v>0</v>
      </c>
      <c r="H235" s="1">
        <f>H236+H237+H243+H244+H245+H252+H249+H246+H247</f>
        <v>0</v>
      </c>
      <c r="I235" s="1">
        <f>I236+I237+I243+I244+I245+I252+I249+I246+I247</f>
        <v>0</v>
      </c>
      <c r="J235" s="1">
        <f>J236+J237+J243+J244+J245+J252+J249+J246+J247</f>
        <v>0</v>
      </c>
      <c r="K235" s="1">
        <f t="shared" si="54"/>
        <v>0</v>
      </c>
      <c r="L235" s="1">
        <f>L236+L237+L243+L244+L245+L252+L249+L246+L247+L248</f>
        <v>0</v>
      </c>
      <c r="M235" s="1">
        <f>M236+M237+M243+M244+M245+M252+M249+M246+M247</f>
        <v>0</v>
      </c>
      <c r="N235" s="1">
        <f>N236+N237+N243+N244+N245+N252+N249+N246+N247</f>
        <v>0</v>
      </c>
      <c r="O235" s="1">
        <f>O236+O237+O243+O244+O245+O252+O249+O246+O247</f>
        <v>0</v>
      </c>
      <c r="P235" s="1">
        <f>P236+P237+P243+P244+P245+P252+P249+P246+P247+P248</f>
        <v>0</v>
      </c>
      <c r="Q235" s="3">
        <f t="shared" si="53"/>
        <v>0</v>
      </c>
    </row>
    <row r="236" spans="2:21" ht="33.65" hidden="1" customHeight="1" x14ac:dyDescent="0.3">
      <c r="B236" s="63">
        <v>1517310</v>
      </c>
      <c r="C236" s="64">
        <v>7310</v>
      </c>
      <c r="D236" s="63" t="s">
        <v>579</v>
      </c>
      <c r="E236" s="65" t="s">
        <v>503</v>
      </c>
      <c r="F236" s="3">
        <f t="shared" si="52"/>
        <v>0</v>
      </c>
      <c r="G236" s="6"/>
      <c r="H236" s="3"/>
      <c r="I236" s="3"/>
      <c r="J236" s="3"/>
      <c r="K236" s="3">
        <f t="shared" si="54"/>
        <v>0</v>
      </c>
      <c r="L236" s="3"/>
      <c r="M236" s="3"/>
      <c r="N236" s="3"/>
      <c r="O236" s="3"/>
      <c r="P236" s="3"/>
      <c r="Q236" s="3">
        <f t="shared" si="53"/>
        <v>0</v>
      </c>
    </row>
    <row r="237" spans="2:21" ht="33" hidden="1" customHeight="1" x14ac:dyDescent="0.3">
      <c r="B237" s="63">
        <v>1517320</v>
      </c>
      <c r="C237" s="64">
        <v>7320</v>
      </c>
      <c r="D237" s="63" t="s">
        <v>347</v>
      </c>
      <c r="E237" s="65" t="s">
        <v>538</v>
      </c>
      <c r="F237" s="3">
        <f t="shared" si="52"/>
        <v>0</v>
      </c>
      <c r="G237" s="6">
        <f>SUM(G238:G242)</f>
        <v>0</v>
      </c>
      <c r="H237" s="3">
        <f>SUM(H238:H242)</f>
        <v>0</v>
      </c>
      <c r="I237" s="3">
        <f>SUM(I238:I242)</f>
        <v>0</v>
      </c>
      <c r="J237" s="3">
        <f>SUM(J238:J242)</f>
        <v>0</v>
      </c>
      <c r="K237" s="3">
        <f t="shared" si="54"/>
        <v>0</v>
      </c>
      <c r="L237" s="3">
        <f>SUM(L238:L242)</f>
        <v>0</v>
      </c>
      <c r="M237" s="3">
        <f>SUM(M238:M242)</f>
        <v>0</v>
      </c>
      <c r="N237" s="3">
        <f>SUM(N238:N242)</f>
        <v>0</v>
      </c>
      <c r="O237" s="3">
        <f>SUM(O238:O242)</f>
        <v>0</v>
      </c>
      <c r="P237" s="3">
        <f>SUM(P238:P242)</f>
        <v>0</v>
      </c>
      <c r="Q237" s="3">
        <f t="shared" si="53"/>
        <v>0</v>
      </c>
    </row>
    <row r="238" spans="2:21" ht="24" hidden="1" customHeight="1" x14ac:dyDescent="0.3">
      <c r="B238" s="63">
        <v>1517321</v>
      </c>
      <c r="C238" s="64">
        <v>7321</v>
      </c>
      <c r="D238" s="63" t="s">
        <v>347</v>
      </c>
      <c r="E238" s="65" t="s">
        <v>504</v>
      </c>
      <c r="F238" s="3">
        <f t="shared" si="52"/>
        <v>0</v>
      </c>
      <c r="G238" s="6"/>
      <c r="H238" s="3"/>
      <c r="I238" s="3"/>
      <c r="J238" s="3"/>
      <c r="K238" s="3">
        <f t="shared" si="54"/>
        <v>0</v>
      </c>
      <c r="L238" s="8"/>
      <c r="M238" s="3"/>
      <c r="N238" s="3"/>
      <c r="O238" s="3"/>
      <c r="P238" s="8"/>
      <c r="Q238" s="3">
        <f t="shared" si="53"/>
        <v>0</v>
      </c>
    </row>
    <row r="239" spans="2:21" s="32" customFormat="1" ht="24.75" hidden="1" customHeight="1" x14ac:dyDescent="0.3">
      <c r="B239" s="63">
        <v>1517322</v>
      </c>
      <c r="C239" s="64">
        <v>7322</v>
      </c>
      <c r="D239" s="63" t="s">
        <v>347</v>
      </c>
      <c r="E239" s="65" t="s">
        <v>460</v>
      </c>
      <c r="F239" s="3">
        <f t="shared" si="52"/>
        <v>0</v>
      </c>
      <c r="G239" s="6"/>
      <c r="H239" s="3"/>
      <c r="I239" s="3"/>
      <c r="J239" s="3"/>
      <c r="K239" s="3">
        <f t="shared" si="54"/>
        <v>0</v>
      </c>
      <c r="L239" s="8"/>
      <c r="M239" s="8"/>
      <c r="N239" s="8"/>
      <c r="O239" s="8"/>
      <c r="P239" s="8"/>
      <c r="Q239" s="3">
        <f t="shared" si="53"/>
        <v>0</v>
      </c>
      <c r="S239" s="56"/>
    </row>
    <row r="240" spans="2:21" ht="40.5" hidden="1" customHeight="1" x14ac:dyDescent="0.3">
      <c r="B240" s="63">
        <v>1517323</v>
      </c>
      <c r="C240" s="64">
        <v>7323</v>
      </c>
      <c r="D240" s="63" t="s">
        <v>347</v>
      </c>
      <c r="E240" s="65" t="s">
        <v>131</v>
      </c>
      <c r="F240" s="3">
        <f t="shared" si="52"/>
        <v>0</v>
      </c>
      <c r="G240" s="6"/>
      <c r="H240" s="3"/>
      <c r="I240" s="3"/>
      <c r="J240" s="3"/>
      <c r="K240" s="3">
        <f t="shared" si="54"/>
        <v>0</v>
      </c>
      <c r="L240" s="8"/>
      <c r="M240" s="8"/>
      <c r="N240" s="8"/>
      <c r="O240" s="8"/>
      <c r="P240" s="8"/>
      <c r="Q240" s="3">
        <f t="shared" si="53"/>
        <v>0</v>
      </c>
    </row>
    <row r="241" spans="2:24" ht="17.25" hidden="1" customHeight="1" x14ac:dyDescent="0.3">
      <c r="B241" s="64">
        <v>1511022</v>
      </c>
      <c r="C241" s="64">
        <v>1022</v>
      </c>
      <c r="D241" s="63" t="s">
        <v>450</v>
      </c>
      <c r="E241" s="75" t="s">
        <v>623</v>
      </c>
      <c r="F241" s="3">
        <f t="shared" si="52"/>
        <v>0</v>
      </c>
      <c r="G241" s="6"/>
      <c r="H241" s="3"/>
      <c r="I241" s="3"/>
      <c r="J241" s="3"/>
      <c r="K241" s="3">
        <f t="shared" si="54"/>
        <v>0</v>
      </c>
      <c r="L241" s="8"/>
      <c r="M241" s="8"/>
      <c r="N241" s="8"/>
      <c r="O241" s="8"/>
      <c r="P241" s="8"/>
      <c r="Q241" s="3">
        <f t="shared" si="53"/>
        <v>0</v>
      </c>
    </row>
    <row r="242" spans="2:24" ht="35.25" hidden="1" customHeight="1" x14ac:dyDescent="0.3">
      <c r="B242" s="63">
        <v>1517325</v>
      </c>
      <c r="C242" s="64">
        <v>7325</v>
      </c>
      <c r="D242" s="63" t="s">
        <v>347</v>
      </c>
      <c r="E242" s="65" t="s">
        <v>132</v>
      </c>
      <c r="F242" s="3">
        <f t="shared" si="52"/>
        <v>0</v>
      </c>
      <c r="G242" s="6"/>
      <c r="H242" s="3"/>
      <c r="I242" s="3"/>
      <c r="J242" s="3"/>
      <c r="K242" s="3">
        <f t="shared" si="54"/>
        <v>0</v>
      </c>
      <c r="L242" s="8"/>
      <c r="M242" s="8"/>
      <c r="N242" s="8"/>
      <c r="O242" s="8"/>
      <c r="P242" s="8"/>
      <c r="Q242" s="3">
        <f t="shared" si="53"/>
        <v>0</v>
      </c>
    </row>
    <row r="243" spans="2:24" s="32" customFormat="1" ht="36" hidden="1" customHeight="1" x14ac:dyDescent="0.3">
      <c r="B243" s="63">
        <v>1517330</v>
      </c>
      <c r="C243" s="64">
        <v>7330</v>
      </c>
      <c r="D243" s="63" t="s">
        <v>347</v>
      </c>
      <c r="E243" s="65" t="s">
        <v>505</v>
      </c>
      <c r="F243" s="3">
        <f t="shared" si="52"/>
        <v>0</v>
      </c>
      <c r="G243" s="6"/>
      <c r="H243" s="3"/>
      <c r="I243" s="3"/>
      <c r="J243" s="3"/>
      <c r="K243" s="3">
        <f t="shared" si="54"/>
        <v>0</v>
      </c>
      <c r="L243" s="8"/>
      <c r="M243" s="8"/>
      <c r="N243" s="8"/>
      <c r="O243" s="8"/>
      <c r="P243" s="8"/>
      <c r="Q243" s="3">
        <f t="shared" si="53"/>
        <v>0</v>
      </c>
    </row>
    <row r="244" spans="2:24" ht="31.5" hidden="1" customHeight="1" x14ac:dyDescent="0.3">
      <c r="B244" s="63">
        <v>1517340</v>
      </c>
      <c r="C244" s="64">
        <v>7340</v>
      </c>
      <c r="D244" s="63" t="s">
        <v>347</v>
      </c>
      <c r="E244" s="65" t="s">
        <v>496</v>
      </c>
      <c r="F244" s="3">
        <f t="shared" si="52"/>
        <v>0</v>
      </c>
      <c r="G244" s="6"/>
      <c r="H244" s="3"/>
      <c r="I244" s="3"/>
      <c r="J244" s="3"/>
      <c r="K244" s="3">
        <f t="shared" si="54"/>
        <v>0</v>
      </c>
      <c r="L244" s="8"/>
      <c r="M244" s="8"/>
      <c r="N244" s="8"/>
      <c r="O244" s="8"/>
      <c r="P244" s="8"/>
      <c r="Q244" s="3">
        <f t="shared" si="53"/>
        <v>0</v>
      </c>
    </row>
    <row r="245" spans="2:24" s="32" customFormat="1" ht="32.25" hidden="1" customHeight="1" x14ac:dyDescent="0.3">
      <c r="B245" s="63">
        <v>1517350</v>
      </c>
      <c r="C245" s="64">
        <v>7350</v>
      </c>
      <c r="D245" s="63" t="s">
        <v>347</v>
      </c>
      <c r="E245" s="65" t="s">
        <v>497</v>
      </c>
      <c r="F245" s="3">
        <f t="shared" si="52"/>
        <v>0</v>
      </c>
      <c r="G245" s="40"/>
      <c r="H245" s="39"/>
      <c r="I245" s="39"/>
      <c r="J245" s="39"/>
      <c r="K245" s="39">
        <f t="shared" si="54"/>
        <v>0</v>
      </c>
      <c r="L245" s="41"/>
      <c r="M245" s="41"/>
      <c r="N245" s="41"/>
      <c r="O245" s="41"/>
      <c r="P245" s="41"/>
      <c r="Q245" s="39">
        <f t="shared" si="53"/>
        <v>0</v>
      </c>
      <c r="X245" s="12"/>
    </row>
    <row r="246" spans="2:24" ht="46.5" hidden="1" customHeight="1" x14ac:dyDescent="0.3">
      <c r="B246" s="63">
        <v>1517361</v>
      </c>
      <c r="C246" s="64">
        <v>7361</v>
      </c>
      <c r="D246" s="63" t="s">
        <v>320</v>
      </c>
      <c r="E246" s="65" t="s">
        <v>10</v>
      </c>
      <c r="F246" s="3">
        <f t="shared" si="52"/>
        <v>0</v>
      </c>
      <c r="G246" s="6"/>
      <c r="H246" s="3"/>
      <c r="I246" s="3"/>
      <c r="J246" s="3"/>
      <c r="K246" s="3">
        <f t="shared" si="54"/>
        <v>0</v>
      </c>
      <c r="L246" s="8"/>
      <c r="M246" s="8"/>
      <c r="N246" s="8"/>
      <c r="O246" s="8"/>
      <c r="P246" s="8"/>
      <c r="Q246" s="3">
        <f t="shared" si="53"/>
        <v>0</v>
      </c>
      <c r="S246" s="31"/>
    </row>
    <row r="247" spans="2:24" ht="58.5" hidden="1" customHeight="1" x14ac:dyDescent="0.3">
      <c r="B247" s="63" t="s">
        <v>614</v>
      </c>
      <c r="C247" s="64">
        <v>2151</v>
      </c>
      <c r="D247" s="63" t="s">
        <v>592</v>
      </c>
      <c r="E247" s="65" t="s">
        <v>593</v>
      </c>
      <c r="F247" s="39">
        <f t="shared" si="52"/>
        <v>0</v>
      </c>
      <c r="G247" s="44"/>
      <c r="H247" s="39"/>
      <c r="I247" s="39"/>
      <c r="J247" s="39"/>
      <c r="K247" s="39">
        <f t="shared" si="54"/>
        <v>0</v>
      </c>
      <c r="L247" s="41"/>
      <c r="M247" s="41"/>
      <c r="N247" s="41"/>
      <c r="O247" s="41"/>
      <c r="P247" s="41"/>
      <c r="Q247" s="39">
        <f t="shared" si="53"/>
        <v>0</v>
      </c>
    </row>
    <row r="248" spans="2:24" ht="62.25" hidden="1" customHeight="1" x14ac:dyDescent="0.3">
      <c r="B248" s="63">
        <v>1517369</v>
      </c>
      <c r="C248" s="64">
        <v>7369</v>
      </c>
      <c r="D248" s="63" t="s">
        <v>320</v>
      </c>
      <c r="E248" s="65" t="s">
        <v>509</v>
      </c>
      <c r="F248" s="39">
        <f t="shared" si="52"/>
        <v>0</v>
      </c>
      <c r="G248" s="44"/>
      <c r="H248" s="39"/>
      <c r="I248" s="39"/>
      <c r="J248" s="39"/>
      <c r="K248" s="39">
        <f t="shared" si="54"/>
        <v>0</v>
      </c>
      <c r="L248" s="41"/>
      <c r="M248" s="41"/>
      <c r="N248" s="41"/>
      <c r="O248" s="41"/>
      <c r="P248" s="41"/>
      <c r="Q248" s="39">
        <f t="shared" si="53"/>
        <v>0</v>
      </c>
    </row>
    <row r="249" spans="2:24" ht="33.75" hidden="1" customHeight="1" x14ac:dyDescent="0.3">
      <c r="B249" s="63">
        <v>1517370</v>
      </c>
      <c r="C249" s="64">
        <v>7370</v>
      </c>
      <c r="D249" s="63" t="s">
        <v>320</v>
      </c>
      <c r="E249" s="65" t="s">
        <v>326</v>
      </c>
      <c r="F249" s="3">
        <f t="shared" si="52"/>
        <v>0</v>
      </c>
      <c r="G249" s="7"/>
      <c r="H249" s="8">
        <f>SUM(H250:H251)</f>
        <v>0</v>
      </c>
      <c r="I249" s="8">
        <f>SUM(I250:I251)</f>
        <v>0</v>
      </c>
      <c r="J249" s="8">
        <f>SUM(J250:J251)</f>
        <v>0</v>
      </c>
      <c r="K249" s="3">
        <f t="shared" si="54"/>
        <v>0</v>
      </c>
      <c r="L249" s="8"/>
      <c r="M249" s="8"/>
      <c r="N249" s="8"/>
      <c r="O249" s="8"/>
      <c r="P249" s="8"/>
      <c r="Q249" s="3">
        <f t="shared" si="53"/>
        <v>0</v>
      </c>
      <c r="T249" s="31"/>
    </row>
    <row r="250" spans="2:24" ht="43.5" hidden="1" customHeight="1" x14ac:dyDescent="0.3">
      <c r="B250" s="63" t="s">
        <v>611</v>
      </c>
      <c r="C250" s="64">
        <v>7363</v>
      </c>
      <c r="D250" s="63" t="s">
        <v>320</v>
      </c>
      <c r="E250" s="65" t="s">
        <v>12</v>
      </c>
      <c r="F250" s="8">
        <f t="shared" si="52"/>
        <v>0</v>
      </c>
      <c r="G250" s="7"/>
      <c r="H250" s="8"/>
      <c r="I250" s="8"/>
      <c r="J250" s="8"/>
      <c r="K250" s="8">
        <f t="shared" si="54"/>
        <v>0</v>
      </c>
      <c r="L250" s="8"/>
      <c r="M250" s="8"/>
      <c r="N250" s="8"/>
      <c r="O250" s="8"/>
      <c r="P250" s="8"/>
      <c r="Q250" s="8">
        <f t="shared" si="53"/>
        <v>0</v>
      </c>
    </row>
    <row r="251" spans="2:24" ht="34.5" hidden="1" customHeight="1" x14ac:dyDescent="0.3">
      <c r="B251" s="63" t="s">
        <v>618</v>
      </c>
      <c r="C251" s="64">
        <v>2010</v>
      </c>
      <c r="D251" s="63" t="s">
        <v>157</v>
      </c>
      <c r="E251" s="65" t="s">
        <v>268</v>
      </c>
      <c r="F251" s="8">
        <f t="shared" si="52"/>
        <v>0</v>
      </c>
      <c r="G251" s="7"/>
      <c r="H251" s="8"/>
      <c r="I251" s="8"/>
      <c r="J251" s="8"/>
      <c r="K251" s="8">
        <f t="shared" si="54"/>
        <v>0</v>
      </c>
      <c r="L251" s="8"/>
      <c r="M251" s="8"/>
      <c r="N251" s="8"/>
      <c r="O251" s="8"/>
      <c r="P251" s="8"/>
      <c r="Q251" s="8">
        <f t="shared" si="53"/>
        <v>0</v>
      </c>
    </row>
    <row r="252" spans="2:24" ht="15" hidden="1" customHeight="1" x14ac:dyDescent="0.3">
      <c r="B252" s="63">
        <v>1517380</v>
      </c>
      <c r="C252" s="64">
        <v>7380</v>
      </c>
      <c r="D252" s="63" t="s">
        <v>320</v>
      </c>
      <c r="E252" s="102" t="s">
        <v>631</v>
      </c>
      <c r="F252" s="3">
        <f t="shared" si="52"/>
        <v>0</v>
      </c>
      <c r="G252" s="6"/>
      <c r="H252" s="3"/>
      <c r="I252" s="3"/>
      <c r="J252" s="3"/>
      <c r="K252" s="3">
        <f t="shared" si="54"/>
        <v>0</v>
      </c>
      <c r="L252" s="3"/>
      <c r="M252" s="3"/>
      <c r="N252" s="3"/>
      <c r="O252" s="3"/>
      <c r="P252" s="3"/>
      <c r="Q252" s="3">
        <f t="shared" si="53"/>
        <v>0</v>
      </c>
    </row>
    <row r="253" spans="2:24" ht="15" hidden="1" customHeight="1" x14ac:dyDescent="0.3">
      <c r="B253" s="151"/>
      <c r="C253" s="68"/>
      <c r="D253" s="268"/>
      <c r="E253" s="269"/>
      <c r="F253" s="3">
        <f t="shared" si="52"/>
        <v>0</v>
      </c>
      <c r="G253" s="6">
        <f>G254</f>
        <v>0</v>
      </c>
      <c r="H253" s="3">
        <f>H254</f>
        <v>0</v>
      </c>
      <c r="I253" s="3">
        <f>I254</f>
        <v>0</v>
      </c>
      <c r="J253" s="3">
        <f>J254</f>
        <v>0</v>
      </c>
      <c r="K253" s="3">
        <f t="shared" si="54"/>
        <v>0</v>
      </c>
      <c r="L253" s="3"/>
      <c r="M253" s="3">
        <f>M254</f>
        <v>0</v>
      </c>
      <c r="N253" s="3">
        <f>N254</f>
        <v>0</v>
      </c>
      <c r="O253" s="3">
        <f>O254</f>
        <v>0</v>
      </c>
      <c r="P253" s="3">
        <f>P254</f>
        <v>0</v>
      </c>
      <c r="Q253" s="3">
        <f t="shared" si="53"/>
        <v>0</v>
      </c>
    </row>
    <row r="254" spans="2:24" ht="31.5" hidden="1" customHeight="1" x14ac:dyDescent="0.3">
      <c r="B254" s="64">
        <v>1517384</v>
      </c>
      <c r="C254" s="146">
        <v>7384</v>
      </c>
      <c r="D254" s="63" t="s">
        <v>320</v>
      </c>
      <c r="E254" s="194" t="s">
        <v>632</v>
      </c>
      <c r="F254" s="3">
        <f t="shared" ref="F254:F259" si="55">G254+J254</f>
        <v>0</v>
      </c>
      <c r="G254" s="7"/>
      <c r="H254" s="8"/>
      <c r="I254" s="8"/>
      <c r="J254" s="8"/>
      <c r="K254" s="3">
        <f t="shared" si="54"/>
        <v>0</v>
      </c>
      <c r="L254" s="3"/>
      <c r="M254" s="8"/>
      <c r="N254" s="8"/>
      <c r="O254" s="8"/>
      <c r="P254" s="8"/>
      <c r="Q254" s="3">
        <f t="shared" ref="Q254:Q259" si="56">F254+K254</f>
        <v>0</v>
      </c>
    </row>
    <row r="255" spans="2:24" ht="27.75" hidden="1" customHeight="1" x14ac:dyDescent="0.3">
      <c r="B255" s="68">
        <v>1900000</v>
      </c>
      <c r="C255" s="276" t="s">
        <v>236</v>
      </c>
      <c r="D255" s="277"/>
      <c r="E255" s="278"/>
      <c r="F255" s="3">
        <f t="shared" si="55"/>
        <v>0</v>
      </c>
      <c r="G255" s="6">
        <f t="shared" ref="G255:J256" si="57">G256</f>
        <v>0</v>
      </c>
      <c r="H255" s="3">
        <f t="shared" si="57"/>
        <v>0</v>
      </c>
      <c r="I255" s="3">
        <f t="shared" si="57"/>
        <v>0</v>
      </c>
      <c r="J255" s="3">
        <f t="shared" si="57"/>
        <v>0</v>
      </c>
      <c r="K255" s="1">
        <f t="shared" si="54"/>
        <v>0</v>
      </c>
      <c r="L255" s="1">
        <f t="shared" ref="L255:P256" si="58">L256</f>
        <v>0</v>
      </c>
      <c r="M255" s="1">
        <f t="shared" si="58"/>
        <v>0</v>
      </c>
      <c r="N255" s="1">
        <f t="shared" si="58"/>
        <v>0</v>
      </c>
      <c r="O255" s="1">
        <f t="shared" si="58"/>
        <v>0</v>
      </c>
      <c r="P255" s="1">
        <f t="shared" si="58"/>
        <v>0</v>
      </c>
      <c r="Q255" s="1">
        <f t="shared" si="56"/>
        <v>0</v>
      </c>
      <c r="S255" s="31">
        <f>S259</f>
        <v>0</v>
      </c>
      <c r="T255" s="31">
        <f>T259</f>
        <v>0</v>
      </c>
      <c r="U255" s="31">
        <f>U259</f>
        <v>0</v>
      </c>
    </row>
    <row r="256" spans="2:24" ht="24.75" hidden="1" customHeight="1" x14ac:dyDescent="0.3">
      <c r="B256" s="114">
        <v>1910000</v>
      </c>
      <c r="C256" s="273" t="s">
        <v>236</v>
      </c>
      <c r="D256" s="274"/>
      <c r="E256" s="275"/>
      <c r="F256" s="3">
        <f t="shared" si="55"/>
        <v>0</v>
      </c>
      <c r="G256" s="30">
        <f t="shared" si="57"/>
        <v>0</v>
      </c>
      <c r="H256" s="5">
        <f t="shared" si="57"/>
        <v>0</v>
      </c>
      <c r="I256" s="5">
        <f t="shared" si="57"/>
        <v>0</v>
      </c>
      <c r="J256" s="5">
        <f t="shared" si="57"/>
        <v>0</v>
      </c>
      <c r="K256" s="1">
        <f t="shared" si="54"/>
        <v>0</v>
      </c>
      <c r="L256" s="5">
        <f t="shared" si="58"/>
        <v>0</v>
      </c>
      <c r="M256" s="5">
        <f t="shared" si="58"/>
        <v>0</v>
      </c>
      <c r="N256" s="5">
        <f t="shared" si="58"/>
        <v>0</v>
      </c>
      <c r="O256" s="5">
        <f t="shared" si="58"/>
        <v>0</v>
      </c>
      <c r="P256" s="5">
        <f t="shared" si="58"/>
        <v>0</v>
      </c>
      <c r="Q256" s="1">
        <f t="shared" si="56"/>
        <v>0</v>
      </c>
    </row>
    <row r="257" spans="2:21" ht="35.25" hidden="1" customHeight="1" x14ac:dyDescent="0.3">
      <c r="B257" s="151" t="s">
        <v>52</v>
      </c>
      <c r="C257" s="68">
        <v>7460</v>
      </c>
      <c r="D257" s="268" t="s">
        <v>492</v>
      </c>
      <c r="E257" s="269"/>
      <c r="F257" s="3">
        <f t="shared" si="55"/>
        <v>0</v>
      </c>
      <c r="G257" s="6">
        <f>G259+G260+G258</f>
        <v>0</v>
      </c>
      <c r="H257" s="3">
        <f>H259+H260+H258</f>
        <v>0</v>
      </c>
      <c r="I257" s="3">
        <f>I259+I260+I258</f>
        <v>0</v>
      </c>
      <c r="J257" s="3">
        <f>J259+J260+J258</f>
        <v>0</v>
      </c>
      <c r="K257" s="3">
        <f t="shared" si="54"/>
        <v>0</v>
      </c>
      <c r="L257" s="3">
        <f>L259+L260+L258</f>
        <v>0</v>
      </c>
      <c r="M257" s="3">
        <f>M259+M260+M258</f>
        <v>0</v>
      </c>
      <c r="N257" s="3">
        <f>N259+N260+N258</f>
        <v>0</v>
      </c>
      <c r="O257" s="3">
        <f>O259+O260+O258</f>
        <v>0</v>
      </c>
      <c r="P257" s="3">
        <f>P259+P260+P258</f>
        <v>0</v>
      </c>
      <c r="Q257" s="3">
        <f t="shared" si="56"/>
        <v>0</v>
      </c>
    </row>
    <row r="258" spans="2:21" ht="48" hidden="1" customHeight="1" x14ac:dyDescent="0.3">
      <c r="B258" s="64" t="s">
        <v>508</v>
      </c>
      <c r="C258" s="64">
        <v>7461</v>
      </c>
      <c r="D258" s="63" t="s">
        <v>237</v>
      </c>
      <c r="E258" s="65" t="s">
        <v>493</v>
      </c>
      <c r="F258" s="3">
        <f t="shared" si="55"/>
        <v>0</v>
      </c>
      <c r="G258" s="6"/>
      <c r="H258" s="3"/>
      <c r="I258" s="3"/>
      <c r="J258" s="3"/>
      <c r="K258" s="3">
        <f t="shared" si="54"/>
        <v>0</v>
      </c>
      <c r="L258" s="3"/>
      <c r="M258" s="8"/>
      <c r="N258" s="3"/>
      <c r="O258" s="3"/>
      <c r="P258" s="3"/>
      <c r="Q258" s="3">
        <f t="shared" si="56"/>
        <v>0</v>
      </c>
    </row>
    <row r="259" spans="2:21" ht="51.75" hidden="1" customHeight="1" x14ac:dyDescent="0.3">
      <c r="B259" s="64">
        <v>1917462</v>
      </c>
      <c r="C259" s="64">
        <v>7462</v>
      </c>
      <c r="D259" s="63" t="s">
        <v>237</v>
      </c>
      <c r="E259" s="65" t="s">
        <v>4</v>
      </c>
      <c r="F259" s="3">
        <f t="shared" si="55"/>
        <v>0</v>
      </c>
      <c r="G259" s="7"/>
      <c r="H259" s="8"/>
      <c r="I259" s="8"/>
      <c r="J259" s="8"/>
      <c r="K259" s="1">
        <f t="shared" si="54"/>
        <v>0</v>
      </c>
      <c r="L259" s="3"/>
      <c r="M259" s="8"/>
      <c r="N259" s="8"/>
      <c r="O259" s="8"/>
      <c r="P259" s="8"/>
      <c r="Q259" s="1">
        <f t="shared" si="56"/>
        <v>0</v>
      </c>
    </row>
    <row r="260" spans="2:21" ht="31.5" hidden="1" customHeight="1" x14ac:dyDescent="0.3">
      <c r="B260" s="64"/>
      <c r="C260" s="64"/>
      <c r="D260" s="63"/>
      <c r="E260" s="65"/>
      <c r="F260" s="3"/>
      <c r="G260" s="7"/>
      <c r="H260" s="8"/>
      <c r="I260" s="8"/>
      <c r="J260" s="8"/>
      <c r="K260" s="3"/>
      <c r="L260" s="3"/>
      <c r="M260" s="8"/>
      <c r="N260" s="8"/>
      <c r="O260" s="8"/>
      <c r="P260" s="8"/>
      <c r="Q260" s="3"/>
    </row>
    <row r="261" spans="2:21" ht="31.5" hidden="1" customHeight="1" x14ac:dyDescent="0.3">
      <c r="B261" s="64"/>
      <c r="C261" s="64"/>
      <c r="D261" s="63"/>
      <c r="E261" s="65"/>
      <c r="F261" s="3"/>
      <c r="G261" s="7"/>
      <c r="H261" s="8"/>
      <c r="I261" s="8"/>
      <c r="J261" s="8"/>
      <c r="K261" s="3"/>
      <c r="L261" s="3"/>
      <c r="M261" s="8"/>
      <c r="N261" s="8"/>
      <c r="O261" s="8"/>
      <c r="P261" s="8"/>
      <c r="Q261" s="3"/>
    </row>
    <row r="262" spans="2:21" ht="31.5" hidden="1" customHeight="1" x14ac:dyDescent="0.3">
      <c r="B262" s="64"/>
      <c r="C262" s="64"/>
      <c r="D262" s="63"/>
      <c r="E262" s="65"/>
      <c r="F262" s="3"/>
      <c r="G262" s="7"/>
      <c r="H262" s="8"/>
      <c r="I262" s="8"/>
      <c r="J262" s="8"/>
      <c r="K262" s="3"/>
      <c r="L262" s="3"/>
      <c r="M262" s="8"/>
      <c r="N262" s="8"/>
      <c r="O262" s="8"/>
      <c r="P262" s="8"/>
      <c r="Q262" s="3"/>
    </row>
    <row r="263" spans="2:21" ht="31.5" hidden="1" customHeight="1" x14ac:dyDescent="0.3">
      <c r="B263" s="64"/>
      <c r="C263" s="64"/>
      <c r="D263" s="63"/>
      <c r="E263" s="65"/>
      <c r="F263" s="3"/>
      <c r="G263" s="7"/>
      <c r="H263" s="8"/>
      <c r="I263" s="8"/>
      <c r="J263" s="8"/>
      <c r="K263" s="3"/>
      <c r="L263" s="3"/>
      <c r="M263" s="8"/>
      <c r="N263" s="8"/>
      <c r="O263" s="8"/>
      <c r="P263" s="8"/>
      <c r="Q263" s="3"/>
    </row>
    <row r="264" spans="2:21" ht="31.5" hidden="1" customHeight="1" x14ac:dyDescent="0.3">
      <c r="B264" s="64"/>
      <c r="C264" s="64"/>
      <c r="D264" s="63"/>
      <c r="E264" s="65"/>
      <c r="F264" s="3"/>
      <c r="G264" s="7"/>
      <c r="H264" s="8"/>
      <c r="I264" s="8"/>
      <c r="J264" s="8"/>
      <c r="K264" s="3"/>
      <c r="L264" s="3"/>
      <c r="M264" s="8"/>
      <c r="N264" s="8"/>
      <c r="O264" s="8"/>
      <c r="P264" s="8"/>
      <c r="Q264" s="3"/>
    </row>
    <row r="265" spans="2:21" ht="31.5" hidden="1" customHeight="1" x14ac:dyDescent="0.3">
      <c r="B265" s="64"/>
      <c r="C265" s="64"/>
      <c r="D265" s="63"/>
      <c r="E265" s="65"/>
      <c r="F265" s="3"/>
      <c r="G265" s="7"/>
      <c r="H265" s="8"/>
      <c r="I265" s="8"/>
      <c r="J265" s="8"/>
      <c r="K265" s="3"/>
      <c r="L265" s="3"/>
      <c r="M265" s="8"/>
      <c r="N265" s="8"/>
      <c r="O265" s="8"/>
      <c r="P265" s="8"/>
      <c r="Q265" s="3"/>
    </row>
    <row r="266" spans="2:21" ht="31.5" hidden="1" customHeight="1" x14ac:dyDescent="0.3">
      <c r="B266" s="64"/>
      <c r="C266" s="64"/>
      <c r="D266" s="63"/>
      <c r="E266" s="65"/>
      <c r="F266" s="3"/>
      <c r="G266" s="7"/>
      <c r="H266" s="8"/>
      <c r="I266" s="8"/>
      <c r="J266" s="8"/>
      <c r="K266" s="3"/>
      <c r="L266" s="3"/>
      <c r="M266" s="8"/>
      <c r="N266" s="8"/>
      <c r="O266" s="8"/>
      <c r="P266" s="8"/>
      <c r="Q266" s="3"/>
    </row>
    <row r="267" spans="2:21" ht="31.5" hidden="1" customHeight="1" x14ac:dyDescent="0.3">
      <c r="B267" s="64"/>
      <c r="C267" s="64"/>
      <c r="D267" s="63"/>
      <c r="E267" s="65"/>
      <c r="F267" s="3"/>
      <c r="G267" s="7"/>
      <c r="H267" s="8"/>
      <c r="I267" s="8"/>
      <c r="J267" s="8"/>
      <c r="K267" s="3"/>
      <c r="L267" s="3"/>
      <c r="M267" s="8"/>
      <c r="N267" s="8"/>
      <c r="O267" s="8"/>
      <c r="P267" s="8"/>
      <c r="Q267" s="3"/>
    </row>
    <row r="268" spans="2:21" ht="37.5" hidden="1" customHeight="1" x14ac:dyDescent="0.3">
      <c r="B268" s="151" t="s">
        <v>561</v>
      </c>
      <c r="C268" s="268" t="s">
        <v>253</v>
      </c>
      <c r="D268" s="270"/>
      <c r="E268" s="269"/>
      <c r="F268" s="3">
        <f t="shared" ref="F268:F278" si="59">G268+J268</f>
        <v>0</v>
      </c>
      <c r="G268" s="6">
        <f t="shared" ref="G268:J269" si="60">G269</f>
        <v>0</v>
      </c>
      <c r="H268" s="3">
        <f t="shared" si="60"/>
        <v>0</v>
      </c>
      <c r="I268" s="3">
        <f t="shared" si="60"/>
        <v>0</v>
      </c>
      <c r="J268" s="3">
        <f t="shared" si="60"/>
        <v>0</v>
      </c>
      <c r="K268" s="3">
        <f t="shared" ref="K268:K278" si="61">M268+P268</f>
        <v>0</v>
      </c>
      <c r="L268" s="3">
        <f t="shared" ref="L268:P269" si="62">L269</f>
        <v>0</v>
      </c>
      <c r="M268" s="3">
        <f t="shared" si="62"/>
        <v>0</v>
      </c>
      <c r="N268" s="3">
        <f t="shared" si="62"/>
        <v>0</v>
      </c>
      <c r="O268" s="3">
        <f t="shared" si="62"/>
        <v>0</v>
      </c>
      <c r="P268" s="3">
        <f t="shared" si="62"/>
        <v>0</v>
      </c>
      <c r="Q268" s="3">
        <f t="shared" ref="Q268:Q278" si="63">F268+K268</f>
        <v>0</v>
      </c>
      <c r="S268" s="31">
        <f>S271+S272</f>
        <v>0</v>
      </c>
      <c r="T268" s="31">
        <f>T271+T272</f>
        <v>0</v>
      </c>
      <c r="U268" s="31">
        <f>U271+U272</f>
        <v>0</v>
      </c>
    </row>
    <row r="269" spans="2:21" ht="32.25" hidden="1" customHeight="1" x14ac:dyDescent="0.3">
      <c r="B269" s="95" t="s">
        <v>562</v>
      </c>
      <c r="C269" s="273" t="s">
        <v>253</v>
      </c>
      <c r="D269" s="274"/>
      <c r="E269" s="275"/>
      <c r="F269" s="3">
        <f t="shared" si="59"/>
        <v>0</v>
      </c>
      <c r="G269" s="30">
        <f t="shared" si="60"/>
        <v>0</v>
      </c>
      <c r="H269" s="5">
        <f t="shared" si="60"/>
        <v>0</v>
      </c>
      <c r="I269" s="5">
        <f t="shared" si="60"/>
        <v>0</v>
      </c>
      <c r="J269" s="5">
        <f t="shared" si="60"/>
        <v>0</v>
      </c>
      <c r="K269" s="3">
        <f t="shared" si="61"/>
        <v>0</v>
      </c>
      <c r="L269" s="5">
        <f t="shared" si="62"/>
        <v>0</v>
      </c>
      <c r="M269" s="5">
        <f t="shared" si="62"/>
        <v>0</v>
      </c>
      <c r="N269" s="5">
        <f t="shared" si="62"/>
        <v>0</v>
      </c>
      <c r="O269" s="5">
        <f t="shared" si="62"/>
        <v>0</v>
      </c>
      <c r="P269" s="5">
        <f t="shared" si="62"/>
        <v>0</v>
      </c>
      <c r="Q269" s="3">
        <f t="shared" si="63"/>
        <v>0</v>
      </c>
    </row>
    <row r="270" spans="2:21" ht="15" hidden="1" customHeight="1" x14ac:dyDescent="0.3">
      <c r="B270" s="151" t="s">
        <v>563</v>
      </c>
      <c r="C270" s="151">
        <v>8400</v>
      </c>
      <c r="D270" s="268" t="s">
        <v>254</v>
      </c>
      <c r="E270" s="269"/>
      <c r="F270" s="3">
        <f t="shared" si="59"/>
        <v>0</v>
      </c>
      <c r="G270" s="6">
        <f>G271+G272</f>
        <v>0</v>
      </c>
      <c r="H270" s="3">
        <f>H271+H272</f>
        <v>0</v>
      </c>
      <c r="I270" s="3">
        <f>I271+I272</f>
        <v>0</v>
      </c>
      <c r="J270" s="3">
        <f>J271+J272</f>
        <v>0</v>
      </c>
      <c r="K270" s="3">
        <f t="shared" si="61"/>
        <v>0</v>
      </c>
      <c r="L270" s="3">
        <f>L271+L272</f>
        <v>0</v>
      </c>
      <c r="M270" s="3">
        <f>M271+M272</f>
        <v>0</v>
      </c>
      <c r="N270" s="3">
        <f>N271+N272</f>
        <v>0</v>
      </c>
      <c r="O270" s="3">
        <f>O271+O272</f>
        <v>0</v>
      </c>
      <c r="P270" s="3">
        <f>P271+P272</f>
        <v>0</v>
      </c>
      <c r="Q270" s="3">
        <f t="shared" si="63"/>
        <v>0</v>
      </c>
    </row>
    <row r="271" spans="2:21" ht="34.5" hidden="1" customHeight="1" x14ac:dyDescent="0.3">
      <c r="B271" s="64" t="s">
        <v>564</v>
      </c>
      <c r="C271" s="64" t="s">
        <v>483</v>
      </c>
      <c r="D271" s="63" t="s">
        <v>548</v>
      </c>
      <c r="E271" s="65" t="s">
        <v>484</v>
      </c>
      <c r="F271" s="3">
        <f t="shared" si="59"/>
        <v>0</v>
      </c>
      <c r="G271" s="7"/>
      <c r="H271" s="8"/>
      <c r="I271" s="8"/>
      <c r="J271" s="8"/>
      <c r="K271" s="3">
        <f t="shared" si="61"/>
        <v>0</v>
      </c>
      <c r="L271" s="3"/>
      <c r="M271" s="8"/>
      <c r="N271" s="8"/>
      <c r="O271" s="8"/>
      <c r="P271" s="8"/>
      <c r="Q271" s="3">
        <f t="shared" si="63"/>
        <v>0</v>
      </c>
      <c r="S271" s="31"/>
    </row>
    <row r="272" spans="2:21" ht="28.5" hidden="1" customHeight="1" x14ac:dyDescent="0.3">
      <c r="B272" s="64" t="s">
        <v>565</v>
      </c>
      <c r="C272" s="64" t="s">
        <v>485</v>
      </c>
      <c r="D272" s="63" t="s">
        <v>482</v>
      </c>
      <c r="E272" s="65" t="s">
        <v>486</v>
      </c>
      <c r="F272" s="3">
        <f t="shared" si="59"/>
        <v>0</v>
      </c>
      <c r="G272" s="7"/>
      <c r="H272" s="3"/>
      <c r="I272" s="3"/>
      <c r="J272" s="3"/>
      <c r="K272" s="3">
        <f t="shared" si="61"/>
        <v>0</v>
      </c>
      <c r="L272" s="3"/>
      <c r="M272" s="3"/>
      <c r="N272" s="3"/>
      <c r="O272" s="3"/>
      <c r="P272" s="3"/>
      <c r="Q272" s="3">
        <f t="shared" si="63"/>
        <v>0</v>
      </c>
    </row>
    <row r="273" spans="2:23" ht="56.25" hidden="1" customHeight="1" x14ac:dyDescent="0.3">
      <c r="B273" s="288" t="s">
        <v>298</v>
      </c>
      <c r="C273" s="289"/>
      <c r="D273" s="289"/>
      <c r="E273" s="290"/>
      <c r="F273" s="3">
        <f t="shared" si="59"/>
        <v>0</v>
      </c>
      <c r="G273" s="37"/>
      <c r="H273" s="35"/>
      <c r="I273" s="35"/>
      <c r="J273" s="35"/>
      <c r="K273" s="3">
        <f t="shared" si="61"/>
        <v>0</v>
      </c>
      <c r="L273" s="3"/>
      <c r="M273" s="35"/>
      <c r="N273" s="35"/>
      <c r="O273" s="35"/>
      <c r="P273" s="35"/>
      <c r="Q273" s="3">
        <f t="shared" si="63"/>
        <v>0</v>
      </c>
    </row>
    <row r="274" spans="2:23" ht="46.5" hidden="1" customHeight="1" x14ac:dyDescent="0.3">
      <c r="B274" s="305" t="s">
        <v>247</v>
      </c>
      <c r="C274" s="305"/>
      <c r="D274" s="305"/>
      <c r="E274" s="305"/>
      <c r="F274" s="3">
        <f t="shared" si="59"/>
        <v>0</v>
      </c>
      <c r="G274" s="4"/>
      <c r="H274" s="35"/>
      <c r="I274" s="35"/>
      <c r="J274" s="35"/>
      <c r="K274" s="3">
        <f t="shared" si="61"/>
        <v>0</v>
      </c>
      <c r="L274" s="3"/>
      <c r="M274" s="35"/>
      <c r="N274" s="35"/>
      <c r="O274" s="35"/>
      <c r="P274" s="35"/>
      <c r="Q274" s="3">
        <f t="shared" si="63"/>
        <v>0</v>
      </c>
    </row>
    <row r="275" spans="2:23" ht="33" hidden="1" customHeight="1" x14ac:dyDescent="0.3">
      <c r="B275" s="305" t="s">
        <v>248</v>
      </c>
      <c r="C275" s="305"/>
      <c r="D275" s="305"/>
      <c r="E275" s="305"/>
      <c r="F275" s="3">
        <f t="shared" si="59"/>
        <v>0</v>
      </c>
      <c r="G275" s="4"/>
      <c r="H275" s="35"/>
      <c r="I275" s="35"/>
      <c r="J275" s="35"/>
      <c r="K275" s="3">
        <f t="shared" si="61"/>
        <v>0</v>
      </c>
      <c r="L275" s="3"/>
      <c r="M275" s="35"/>
      <c r="N275" s="35"/>
      <c r="O275" s="35"/>
      <c r="P275" s="35"/>
      <c r="Q275" s="3">
        <f t="shared" si="63"/>
        <v>0</v>
      </c>
    </row>
    <row r="276" spans="2:23" ht="34.5" hidden="1" customHeight="1" x14ac:dyDescent="0.3">
      <c r="B276" s="305" t="s">
        <v>487</v>
      </c>
      <c r="C276" s="305"/>
      <c r="D276" s="305"/>
      <c r="E276" s="305"/>
      <c r="F276" s="3">
        <f t="shared" si="59"/>
        <v>0</v>
      </c>
      <c r="G276" s="4"/>
      <c r="H276" s="35"/>
      <c r="I276" s="35"/>
      <c r="J276" s="35"/>
      <c r="K276" s="3">
        <f t="shared" si="61"/>
        <v>0</v>
      </c>
      <c r="L276" s="3"/>
      <c r="M276" s="35"/>
      <c r="N276" s="35"/>
      <c r="O276" s="35"/>
      <c r="P276" s="35"/>
      <c r="Q276" s="3">
        <f t="shared" si="63"/>
        <v>0</v>
      </c>
    </row>
    <row r="277" spans="2:23" ht="14.25" hidden="1" customHeight="1" x14ac:dyDescent="0.3">
      <c r="B277" s="151" t="s">
        <v>203</v>
      </c>
      <c r="C277" s="268" t="s">
        <v>155</v>
      </c>
      <c r="D277" s="270"/>
      <c r="E277" s="269"/>
      <c r="F277" s="3">
        <f t="shared" si="59"/>
        <v>0</v>
      </c>
      <c r="G277" s="2">
        <f>G278</f>
        <v>0</v>
      </c>
      <c r="H277" s="2">
        <f>H278</f>
        <v>0</v>
      </c>
      <c r="I277" s="2">
        <f>I278</f>
        <v>0</v>
      </c>
      <c r="J277" s="2">
        <f>J278</f>
        <v>0</v>
      </c>
      <c r="K277" s="3">
        <f t="shared" si="61"/>
        <v>0</v>
      </c>
      <c r="L277" s="2">
        <f>L278</f>
        <v>0</v>
      </c>
      <c r="M277" s="2">
        <f>M278</f>
        <v>0</v>
      </c>
      <c r="N277" s="2">
        <f>N278</f>
        <v>0</v>
      </c>
      <c r="O277" s="2">
        <f>O278</f>
        <v>0</v>
      </c>
      <c r="P277" s="2">
        <f>P278</f>
        <v>0</v>
      </c>
      <c r="Q277" s="3">
        <f t="shared" si="63"/>
        <v>0</v>
      </c>
    </row>
    <row r="278" spans="2:23" ht="15" hidden="1" customHeight="1" x14ac:dyDescent="0.3">
      <c r="B278" s="151" t="s">
        <v>204</v>
      </c>
      <c r="C278" s="273" t="s">
        <v>155</v>
      </c>
      <c r="D278" s="274"/>
      <c r="E278" s="275"/>
      <c r="F278" s="3">
        <f t="shared" si="59"/>
        <v>0</v>
      </c>
      <c r="G278" s="2">
        <f>G279+G281</f>
        <v>0</v>
      </c>
      <c r="H278" s="2">
        <f>H279+H281</f>
        <v>0</v>
      </c>
      <c r="I278" s="2">
        <f>I279+I281</f>
        <v>0</v>
      </c>
      <c r="J278" s="2">
        <f>J279+J281</f>
        <v>0</v>
      </c>
      <c r="K278" s="3">
        <f t="shared" si="61"/>
        <v>0</v>
      </c>
      <c r="L278" s="2">
        <f>L279+L281</f>
        <v>0</v>
      </c>
      <c r="M278" s="2">
        <f>M279+M281</f>
        <v>0</v>
      </c>
      <c r="N278" s="2">
        <f>N279+N281</f>
        <v>0</v>
      </c>
      <c r="O278" s="2">
        <f>O279+O281</f>
        <v>0</v>
      </c>
      <c r="P278" s="2">
        <f>P279+P281</f>
        <v>0</v>
      </c>
      <c r="Q278" s="3">
        <f t="shared" si="63"/>
        <v>0</v>
      </c>
    </row>
    <row r="279" spans="2:23" ht="14.25" hidden="1" customHeight="1" x14ac:dyDescent="0.3">
      <c r="B279" s="151">
        <v>2417100</v>
      </c>
      <c r="C279" s="68">
        <v>7100</v>
      </c>
      <c r="D279" s="268" t="s">
        <v>70</v>
      </c>
      <c r="E279" s="269"/>
      <c r="F279" s="3">
        <f t="shared" ref="F279:Q279" si="64">F280</f>
        <v>0</v>
      </c>
      <c r="G279" s="3">
        <f t="shared" si="64"/>
        <v>0</v>
      </c>
      <c r="H279" s="3">
        <f t="shared" si="64"/>
        <v>0</v>
      </c>
      <c r="I279" s="3">
        <f t="shared" si="64"/>
        <v>0</v>
      </c>
      <c r="J279" s="3">
        <f t="shared" si="64"/>
        <v>0</v>
      </c>
      <c r="K279" s="3">
        <f t="shared" si="64"/>
        <v>0</v>
      </c>
      <c r="L279" s="3">
        <f t="shared" si="64"/>
        <v>0</v>
      </c>
      <c r="M279" s="3">
        <f t="shared" si="64"/>
        <v>0</v>
      </c>
      <c r="N279" s="3">
        <f t="shared" si="64"/>
        <v>0</v>
      </c>
      <c r="O279" s="3">
        <f t="shared" si="64"/>
        <v>0</v>
      </c>
      <c r="P279" s="3">
        <f t="shared" si="64"/>
        <v>0</v>
      </c>
      <c r="Q279" s="3">
        <f t="shared" si="64"/>
        <v>0</v>
      </c>
    </row>
    <row r="280" spans="2:23" ht="28" hidden="1" x14ac:dyDescent="0.3">
      <c r="B280" s="64">
        <v>2417110</v>
      </c>
      <c r="C280" s="64">
        <v>7110</v>
      </c>
      <c r="D280" s="63" t="s">
        <v>71</v>
      </c>
      <c r="E280" s="65" t="s">
        <v>72</v>
      </c>
      <c r="F280" s="3">
        <f>G280+J280</f>
        <v>0</v>
      </c>
      <c r="G280" s="4"/>
      <c r="H280" s="35"/>
      <c r="I280" s="35"/>
      <c r="J280" s="35"/>
      <c r="K280" s="3">
        <f t="shared" ref="K280:K285" si="65">M280+P280</f>
        <v>0</v>
      </c>
      <c r="L280" s="3"/>
      <c r="M280" s="35"/>
      <c r="N280" s="35"/>
      <c r="O280" s="35"/>
      <c r="P280" s="35"/>
      <c r="Q280" s="3">
        <f t="shared" ref="Q280:Q285" si="66">F280+K280</f>
        <v>0</v>
      </c>
    </row>
    <row r="281" spans="2:23" ht="14.25" hidden="1" customHeight="1" x14ac:dyDescent="0.3">
      <c r="B281" s="64">
        <v>2417130</v>
      </c>
      <c r="C281" s="64">
        <v>7130</v>
      </c>
      <c r="D281" s="63" t="s">
        <v>71</v>
      </c>
      <c r="E281" s="65" t="s">
        <v>154</v>
      </c>
      <c r="F281" s="3">
        <f>F282+F283</f>
        <v>0</v>
      </c>
      <c r="G281" s="3">
        <f>G282+G283</f>
        <v>0</v>
      </c>
      <c r="H281" s="3">
        <f>H282+H283</f>
        <v>0</v>
      </c>
      <c r="I281" s="3">
        <f>I282+I283</f>
        <v>0</v>
      </c>
      <c r="J281" s="3">
        <f>J282+J283</f>
        <v>0</v>
      </c>
      <c r="K281" s="3">
        <f t="shared" si="65"/>
        <v>0</v>
      </c>
      <c r="L281" s="3">
        <f>L282+L283</f>
        <v>0</v>
      </c>
      <c r="M281" s="3">
        <f>M282+M283</f>
        <v>0</v>
      </c>
      <c r="N281" s="3">
        <f>N282+N283</f>
        <v>0</v>
      </c>
      <c r="O281" s="3">
        <f>O282+O283</f>
        <v>0</v>
      </c>
      <c r="P281" s="3">
        <f>P282+P283</f>
        <v>0</v>
      </c>
      <c r="Q281" s="3">
        <f t="shared" si="66"/>
        <v>0</v>
      </c>
    </row>
    <row r="282" spans="2:23" ht="28" hidden="1" x14ac:dyDescent="0.3">
      <c r="B282" s="64">
        <v>2417150</v>
      </c>
      <c r="C282" s="64">
        <v>7150</v>
      </c>
      <c r="D282" s="63" t="s">
        <v>73</v>
      </c>
      <c r="E282" s="65" t="s">
        <v>74</v>
      </c>
      <c r="F282" s="3">
        <f t="shared" ref="F282:F307" si="67">G282+J282</f>
        <v>0</v>
      </c>
      <c r="G282" s="4"/>
      <c r="H282" s="35"/>
      <c r="I282" s="35"/>
      <c r="J282" s="35"/>
      <c r="K282" s="3">
        <f t="shared" si="65"/>
        <v>0</v>
      </c>
      <c r="L282" s="3"/>
      <c r="M282" s="35"/>
      <c r="N282" s="35"/>
      <c r="O282" s="35"/>
      <c r="P282" s="35"/>
      <c r="Q282" s="3">
        <f t="shared" si="66"/>
        <v>0</v>
      </c>
    </row>
    <row r="283" spans="2:23" ht="28" hidden="1" x14ac:dyDescent="0.3">
      <c r="B283" s="64">
        <v>2417670</v>
      </c>
      <c r="C283" s="64">
        <v>7670</v>
      </c>
      <c r="D283" s="63" t="s">
        <v>320</v>
      </c>
      <c r="E283" s="65" t="s">
        <v>267</v>
      </c>
      <c r="F283" s="3">
        <f t="shared" si="67"/>
        <v>0</v>
      </c>
      <c r="G283" s="4"/>
      <c r="H283" s="35"/>
      <c r="I283" s="35"/>
      <c r="J283" s="35"/>
      <c r="K283" s="3">
        <f t="shared" si="65"/>
        <v>0</v>
      </c>
      <c r="L283" s="3"/>
      <c r="M283" s="35"/>
      <c r="N283" s="35"/>
      <c r="O283" s="35"/>
      <c r="P283" s="35"/>
      <c r="Q283" s="3">
        <f t="shared" si="66"/>
        <v>0</v>
      </c>
    </row>
    <row r="284" spans="2:23" ht="30.75" hidden="1" customHeight="1" x14ac:dyDescent="0.3">
      <c r="B284" s="68" t="s">
        <v>348</v>
      </c>
      <c r="C284" s="276" t="s">
        <v>261</v>
      </c>
      <c r="D284" s="277"/>
      <c r="E284" s="278"/>
      <c r="F284" s="3">
        <f t="shared" si="67"/>
        <v>0</v>
      </c>
      <c r="G284" s="6">
        <f>G285</f>
        <v>0</v>
      </c>
      <c r="H284" s="3">
        <f>H285</f>
        <v>0</v>
      </c>
      <c r="I284" s="3">
        <f>I285</f>
        <v>0</v>
      </c>
      <c r="J284" s="3">
        <f>J285</f>
        <v>0</v>
      </c>
      <c r="K284" s="3">
        <f t="shared" si="65"/>
        <v>0</v>
      </c>
      <c r="L284" s="3">
        <f>L285</f>
        <v>0</v>
      </c>
      <c r="M284" s="3">
        <f>M285</f>
        <v>0</v>
      </c>
      <c r="N284" s="3">
        <f>N285</f>
        <v>0</v>
      </c>
      <c r="O284" s="3">
        <f>O285</f>
        <v>0</v>
      </c>
      <c r="P284" s="3">
        <f>P285</f>
        <v>0</v>
      </c>
      <c r="Q284" s="3">
        <f t="shared" si="66"/>
        <v>0</v>
      </c>
      <c r="S284" s="31">
        <f>S287+S288+S290+S294+S295+S296+S303</f>
        <v>0</v>
      </c>
      <c r="T284" s="31">
        <f>T287+T288+T290+T294+T295+T296+T303</f>
        <v>0</v>
      </c>
      <c r="U284" s="31">
        <f>U287+U288+U290+U294+U295+U296+U303</f>
        <v>0</v>
      </c>
    </row>
    <row r="285" spans="2:23" ht="32.25" hidden="1" customHeight="1" x14ac:dyDescent="0.3">
      <c r="B285" s="114" t="s">
        <v>349</v>
      </c>
      <c r="C285" s="273" t="s">
        <v>261</v>
      </c>
      <c r="D285" s="274"/>
      <c r="E285" s="275"/>
      <c r="F285" s="3">
        <f t="shared" si="67"/>
        <v>0</v>
      </c>
      <c r="G285" s="30">
        <f>G289+G293+G302+G286</f>
        <v>0</v>
      </c>
      <c r="H285" s="5">
        <f>H289+H293+H302+H286</f>
        <v>0</v>
      </c>
      <c r="I285" s="5">
        <f>I289+I293+I302+I286</f>
        <v>0</v>
      </c>
      <c r="J285" s="5">
        <f>J289+J293+J302+J286</f>
        <v>0</v>
      </c>
      <c r="K285" s="5">
        <f t="shared" si="65"/>
        <v>0</v>
      </c>
      <c r="L285" s="5">
        <f>L289+L293+L302+L286</f>
        <v>0</v>
      </c>
      <c r="M285" s="5">
        <f>M289+M293+M302+M286</f>
        <v>0</v>
      </c>
      <c r="N285" s="5">
        <f>N289+N293+N302+N286</f>
        <v>0</v>
      </c>
      <c r="O285" s="5">
        <f>O289+O293+O302+O286</f>
        <v>0</v>
      </c>
      <c r="P285" s="5">
        <f>P289+P293+P302+P286</f>
        <v>0</v>
      </c>
      <c r="Q285" s="3">
        <f t="shared" si="66"/>
        <v>0</v>
      </c>
      <c r="W285" s="45"/>
    </row>
    <row r="286" spans="2:23" ht="32.25" hidden="1" customHeight="1" x14ac:dyDescent="0.3">
      <c r="B286" s="151">
        <v>2517100</v>
      </c>
      <c r="C286" s="68">
        <v>7100</v>
      </c>
      <c r="D286" s="268" t="s">
        <v>70</v>
      </c>
      <c r="E286" s="269"/>
      <c r="F286" s="3">
        <f t="shared" si="67"/>
        <v>0</v>
      </c>
      <c r="G286" s="6">
        <f>G287+G288</f>
        <v>0</v>
      </c>
      <c r="H286" s="3">
        <f t="shared" ref="H286:P286" si="68">H287+H289</f>
        <v>0</v>
      </c>
      <c r="I286" s="3">
        <f t="shared" si="68"/>
        <v>0</v>
      </c>
      <c r="J286" s="3">
        <f t="shared" si="68"/>
        <v>0</v>
      </c>
      <c r="K286" s="3">
        <f t="shared" si="68"/>
        <v>0</v>
      </c>
      <c r="L286" s="3">
        <f t="shared" si="68"/>
        <v>0</v>
      </c>
      <c r="M286" s="3">
        <f t="shared" si="68"/>
        <v>0</v>
      </c>
      <c r="N286" s="3">
        <f t="shared" si="68"/>
        <v>0</v>
      </c>
      <c r="O286" s="3">
        <f t="shared" si="68"/>
        <v>0</v>
      </c>
      <c r="P286" s="3">
        <f t="shared" si="68"/>
        <v>0</v>
      </c>
      <c r="Q286" s="3">
        <f>K286+F286</f>
        <v>0</v>
      </c>
    </row>
    <row r="287" spans="2:23" ht="32.25" hidden="1" customHeight="1" x14ac:dyDescent="0.3">
      <c r="B287" s="64">
        <v>2517110</v>
      </c>
      <c r="C287" s="64">
        <v>7110</v>
      </c>
      <c r="D287" s="63" t="s">
        <v>71</v>
      </c>
      <c r="E287" s="65" t="s">
        <v>72</v>
      </c>
      <c r="F287" s="3">
        <f t="shared" si="67"/>
        <v>0</v>
      </c>
      <c r="G287" s="7"/>
      <c r="H287" s="8"/>
      <c r="I287" s="8"/>
      <c r="J287" s="8"/>
      <c r="K287" s="3">
        <f t="shared" ref="K287:K300" si="69">M287+P287</f>
        <v>0</v>
      </c>
      <c r="L287" s="3"/>
      <c r="M287" s="8"/>
      <c r="N287" s="8"/>
      <c r="O287" s="8"/>
      <c r="P287" s="3"/>
      <c r="Q287" s="3">
        <f t="shared" ref="Q287:Q318" si="70">F287+K287</f>
        <v>0</v>
      </c>
    </row>
    <row r="288" spans="2:23" ht="32.25" hidden="1" customHeight="1" x14ac:dyDescent="0.3">
      <c r="B288" s="64">
        <v>2517150</v>
      </c>
      <c r="C288" s="64">
        <v>7150</v>
      </c>
      <c r="D288" s="63" t="s">
        <v>73</v>
      </c>
      <c r="E288" s="65" t="s">
        <v>74</v>
      </c>
      <c r="F288" s="3">
        <f t="shared" si="67"/>
        <v>0</v>
      </c>
      <c r="G288" s="7"/>
      <c r="H288" s="8"/>
      <c r="I288" s="8"/>
      <c r="J288" s="8"/>
      <c r="K288" s="3">
        <f t="shared" si="69"/>
        <v>0</v>
      </c>
      <c r="L288" s="3"/>
      <c r="M288" s="8"/>
      <c r="N288" s="8"/>
      <c r="O288" s="8"/>
      <c r="P288" s="3"/>
      <c r="Q288" s="3">
        <f t="shared" si="70"/>
        <v>0</v>
      </c>
    </row>
    <row r="289" spans="2:19" ht="32.25" hidden="1" customHeight="1" x14ac:dyDescent="0.3">
      <c r="B289" s="151">
        <v>2517300</v>
      </c>
      <c r="C289" s="68" t="s">
        <v>192</v>
      </c>
      <c r="D289" s="268" t="s">
        <v>346</v>
      </c>
      <c r="E289" s="269"/>
      <c r="F289" s="3">
        <f t="shared" si="67"/>
        <v>0</v>
      </c>
      <c r="G289" s="6">
        <f>G290</f>
        <v>0</v>
      </c>
      <c r="H289" s="3">
        <f>H290</f>
        <v>0</v>
      </c>
      <c r="I289" s="3">
        <f>I290</f>
        <v>0</v>
      </c>
      <c r="J289" s="3">
        <f>J290</f>
        <v>0</v>
      </c>
      <c r="K289" s="3">
        <f t="shared" si="69"/>
        <v>0</v>
      </c>
      <c r="L289" s="3">
        <f>L290</f>
        <v>0</v>
      </c>
      <c r="M289" s="3">
        <f>M290</f>
        <v>0</v>
      </c>
      <c r="N289" s="3">
        <f>N290</f>
        <v>0</v>
      </c>
      <c r="O289" s="3">
        <f>O290</f>
        <v>0</v>
      </c>
      <c r="P289" s="3">
        <f>P290</f>
        <v>0</v>
      </c>
      <c r="Q289" s="3">
        <f t="shared" si="70"/>
        <v>0</v>
      </c>
    </row>
    <row r="290" spans="2:19" ht="32.25" hidden="1" customHeight="1" x14ac:dyDescent="0.3">
      <c r="B290" s="64">
        <v>2517370</v>
      </c>
      <c r="C290" s="64" t="s">
        <v>136</v>
      </c>
      <c r="D290" s="63" t="s">
        <v>320</v>
      </c>
      <c r="E290" s="65" t="s">
        <v>326</v>
      </c>
      <c r="F290" s="3">
        <f t="shared" si="67"/>
        <v>0</v>
      </c>
      <c r="G290" s="7">
        <f>G291+G292</f>
        <v>0</v>
      </c>
      <c r="H290" s="8">
        <f>H291+H292</f>
        <v>0</v>
      </c>
      <c r="I290" s="8">
        <f>I291+I292</f>
        <v>0</v>
      </c>
      <c r="J290" s="8">
        <f>J291+J292</f>
        <v>0</v>
      </c>
      <c r="K290" s="3">
        <f t="shared" si="69"/>
        <v>0</v>
      </c>
      <c r="L290" s="8">
        <f>L291+L292</f>
        <v>0</v>
      </c>
      <c r="M290" s="8">
        <f>M291+M292</f>
        <v>0</v>
      </c>
      <c r="N290" s="8">
        <f>N291+N292</f>
        <v>0</v>
      </c>
      <c r="O290" s="8">
        <f>O291+O292</f>
        <v>0</v>
      </c>
      <c r="P290" s="8">
        <f>P291+P292</f>
        <v>0</v>
      </c>
      <c r="Q290" s="3">
        <f t="shared" si="70"/>
        <v>0</v>
      </c>
    </row>
    <row r="291" spans="2:19" ht="32.25" hidden="1" customHeight="1" x14ac:dyDescent="0.3">
      <c r="B291" s="147"/>
      <c r="C291" s="147"/>
      <c r="D291" s="103" t="s">
        <v>320</v>
      </c>
      <c r="E291" s="129" t="s">
        <v>299</v>
      </c>
      <c r="F291" s="3">
        <f t="shared" si="67"/>
        <v>0</v>
      </c>
      <c r="G291" s="37"/>
      <c r="H291" s="38"/>
      <c r="I291" s="38"/>
      <c r="J291" s="38"/>
      <c r="K291" s="3">
        <f t="shared" si="69"/>
        <v>0</v>
      </c>
      <c r="L291" s="8"/>
      <c r="M291" s="38"/>
      <c r="N291" s="38"/>
      <c r="O291" s="38"/>
      <c r="P291" s="38"/>
      <c r="Q291" s="3">
        <f t="shared" si="70"/>
        <v>0</v>
      </c>
      <c r="S291" s="31"/>
    </row>
    <row r="292" spans="2:19" ht="29.25" hidden="1" customHeight="1" x14ac:dyDescent="0.3">
      <c r="B292" s="147"/>
      <c r="C292" s="147"/>
      <c r="D292" s="103" t="s">
        <v>320</v>
      </c>
      <c r="E292" s="129" t="s">
        <v>128</v>
      </c>
      <c r="F292" s="3">
        <f t="shared" si="67"/>
        <v>0</v>
      </c>
      <c r="G292" s="37"/>
      <c r="H292" s="38"/>
      <c r="I292" s="38"/>
      <c r="J292" s="38"/>
      <c r="K292" s="3">
        <f t="shared" si="69"/>
        <v>0</v>
      </c>
      <c r="L292" s="3"/>
      <c r="M292" s="38"/>
      <c r="N292" s="38"/>
      <c r="O292" s="38"/>
      <c r="P292" s="38"/>
      <c r="Q292" s="3">
        <f t="shared" si="70"/>
        <v>0</v>
      </c>
    </row>
    <row r="293" spans="2:19" ht="29.25" hidden="1" customHeight="1" x14ac:dyDescent="0.3">
      <c r="B293" s="151">
        <v>2517600</v>
      </c>
      <c r="C293" s="68">
        <v>7600</v>
      </c>
      <c r="D293" s="268" t="s">
        <v>383</v>
      </c>
      <c r="E293" s="269"/>
      <c r="F293" s="3">
        <f t="shared" si="67"/>
        <v>0</v>
      </c>
      <c r="G293" s="46">
        <f>G294+G295+G299</f>
        <v>0</v>
      </c>
      <c r="H293" s="43">
        <f>H294+H295</f>
        <v>0</v>
      </c>
      <c r="I293" s="43">
        <f>I294+I295</f>
        <v>0</v>
      </c>
      <c r="J293" s="43">
        <f>J294+J295</f>
        <v>0</v>
      </c>
      <c r="K293" s="3">
        <f t="shared" si="69"/>
        <v>0</v>
      </c>
      <c r="L293" s="43">
        <f>L294+L295</f>
        <v>0</v>
      </c>
      <c r="M293" s="43">
        <f>M294+M295</f>
        <v>0</v>
      </c>
      <c r="N293" s="43">
        <f>N294+N295</f>
        <v>0</v>
      </c>
      <c r="O293" s="43">
        <f>O294+O295</f>
        <v>0</v>
      </c>
      <c r="P293" s="43">
        <f>P294+P295</f>
        <v>0</v>
      </c>
      <c r="Q293" s="3">
        <f t="shared" si="70"/>
        <v>0</v>
      </c>
    </row>
    <row r="294" spans="2:19" ht="30" hidden="1" customHeight="1" x14ac:dyDescent="0.3">
      <c r="B294" s="64">
        <v>2517610</v>
      </c>
      <c r="C294" s="64">
        <v>7610</v>
      </c>
      <c r="D294" s="63" t="s">
        <v>549</v>
      </c>
      <c r="E294" s="65" t="s">
        <v>244</v>
      </c>
      <c r="F294" s="3">
        <f t="shared" si="67"/>
        <v>0</v>
      </c>
      <c r="G294" s="7"/>
      <c r="H294" s="8"/>
      <c r="I294" s="8"/>
      <c r="J294" s="8"/>
      <c r="K294" s="3">
        <f t="shared" si="69"/>
        <v>0</v>
      </c>
      <c r="L294" s="3"/>
      <c r="M294" s="8"/>
      <c r="N294" s="8"/>
      <c r="O294" s="8"/>
      <c r="P294" s="8"/>
      <c r="Q294" s="3">
        <f t="shared" si="70"/>
        <v>0</v>
      </c>
    </row>
    <row r="295" spans="2:19" ht="33" hidden="1" customHeight="1" x14ac:dyDescent="0.3">
      <c r="B295" s="68">
        <v>2517620</v>
      </c>
      <c r="C295" s="68" t="s">
        <v>557</v>
      </c>
      <c r="D295" s="151"/>
      <c r="E295" s="100" t="s">
        <v>559</v>
      </c>
      <c r="F295" s="3">
        <f t="shared" si="67"/>
        <v>0</v>
      </c>
      <c r="G295" s="7">
        <f>G296</f>
        <v>0</v>
      </c>
      <c r="H295" s="8">
        <f>H296</f>
        <v>0</v>
      </c>
      <c r="I295" s="8">
        <f>I296</f>
        <v>0</v>
      </c>
      <c r="J295" s="8">
        <f>J296</f>
        <v>0</v>
      </c>
      <c r="K295" s="3">
        <f t="shared" si="69"/>
        <v>0</v>
      </c>
      <c r="L295" s="8">
        <f>L296</f>
        <v>0</v>
      </c>
      <c r="M295" s="8">
        <f>M296</f>
        <v>0</v>
      </c>
      <c r="N295" s="8">
        <f>N296</f>
        <v>0</v>
      </c>
      <c r="O295" s="8">
        <f>O296</f>
        <v>0</v>
      </c>
      <c r="P295" s="8">
        <f>P296</f>
        <v>0</v>
      </c>
      <c r="Q295" s="3">
        <f t="shared" si="70"/>
        <v>0</v>
      </c>
    </row>
    <row r="296" spans="2:19" ht="30.75" hidden="1" customHeight="1" x14ac:dyDescent="0.3">
      <c r="B296" s="64">
        <v>2517622</v>
      </c>
      <c r="C296" s="64" t="s">
        <v>558</v>
      </c>
      <c r="D296" s="63" t="s">
        <v>398</v>
      </c>
      <c r="E296" s="65" t="s">
        <v>560</v>
      </c>
      <c r="F296" s="5">
        <f t="shared" si="67"/>
        <v>0</v>
      </c>
      <c r="G296" s="34"/>
      <c r="H296" s="33"/>
      <c r="I296" s="33"/>
      <c r="J296" s="33"/>
      <c r="K296" s="5">
        <f t="shared" si="69"/>
        <v>0</v>
      </c>
      <c r="L296" s="5"/>
      <c r="M296" s="33"/>
      <c r="N296" s="33"/>
      <c r="O296" s="33"/>
      <c r="P296" s="33"/>
      <c r="Q296" s="5">
        <f t="shared" si="70"/>
        <v>0</v>
      </c>
    </row>
    <row r="297" spans="2:19" ht="30" hidden="1" customHeight="1" x14ac:dyDescent="0.3">
      <c r="B297" s="64">
        <v>2517611</v>
      </c>
      <c r="C297" s="64" t="s">
        <v>202</v>
      </c>
      <c r="D297" s="63" t="s">
        <v>398</v>
      </c>
      <c r="E297" s="65" t="s">
        <v>205</v>
      </c>
      <c r="F297" s="3">
        <f t="shared" si="67"/>
        <v>0</v>
      </c>
      <c r="G297" s="7"/>
      <c r="H297" s="8"/>
      <c r="I297" s="8"/>
      <c r="J297" s="8"/>
      <c r="K297" s="3">
        <f t="shared" si="69"/>
        <v>0</v>
      </c>
      <c r="L297" s="3"/>
      <c r="M297" s="8"/>
      <c r="N297" s="8"/>
      <c r="O297" s="8"/>
      <c r="P297" s="8"/>
      <c r="Q297" s="3">
        <f t="shared" si="70"/>
        <v>0</v>
      </c>
    </row>
    <row r="298" spans="2:19" ht="14.25" hidden="1" customHeight="1" x14ac:dyDescent="0.3">
      <c r="B298" s="64">
        <v>2517680</v>
      </c>
      <c r="C298" s="64" t="s">
        <v>542</v>
      </c>
      <c r="D298" s="63" t="s">
        <v>320</v>
      </c>
      <c r="E298" s="65" t="s">
        <v>541</v>
      </c>
      <c r="F298" s="3">
        <f t="shared" si="67"/>
        <v>0</v>
      </c>
      <c r="G298" s="7"/>
      <c r="H298" s="8"/>
      <c r="I298" s="8"/>
      <c r="J298" s="8"/>
      <c r="K298" s="3">
        <f t="shared" si="69"/>
        <v>0</v>
      </c>
      <c r="L298" s="3"/>
      <c r="M298" s="8"/>
      <c r="N298" s="8"/>
      <c r="O298" s="8"/>
      <c r="P298" s="8"/>
      <c r="Q298" s="3">
        <f t="shared" si="70"/>
        <v>0</v>
      </c>
    </row>
    <row r="299" spans="2:19" ht="15" hidden="1" customHeight="1" x14ac:dyDescent="0.3">
      <c r="B299" s="68">
        <v>2517690</v>
      </c>
      <c r="C299" s="68" t="s">
        <v>316</v>
      </c>
      <c r="D299" s="151"/>
      <c r="E299" s="100" t="s">
        <v>319</v>
      </c>
      <c r="F299" s="3">
        <f t="shared" si="67"/>
        <v>0</v>
      </c>
      <c r="G299" s="7">
        <f>G300</f>
        <v>0</v>
      </c>
      <c r="H299" s="8">
        <f>H300</f>
        <v>0</v>
      </c>
      <c r="I299" s="8">
        <f>I300</f>
        <v>0</v>
      </c>
      <c r="J299" s="8">
        <f>J300</f>
        <v>0</v>
      </c>
      <c r="K299" s="3">
        <f t="shared" si="69"/>
        <v>0</v>
      </c>
      <c r="L299" s="8">
        <f>L300</f>
        <v>0</v>
      </c>
      <c r="M299" s="8">
        <f>M300</f>
        <v>0</v>
      </c>
      <c r="N299" s="8">
        <f>N300</f>
        <v>0</v>
      </c>
      <c r="O299" s="8">
        <f>O300</f>
        <v>0</v>
      </c>
      <c r="P299" s="8">
        <f>P300</f>
        <v>0</v>
      </c>
      <c r="Q299" s="3">
        <f t="shared" si="70"/>
        <v>0</v>
      </c>
    </row>
    <row r="300" spans="2:19" ht="32.25" hidden="1" customHeight="1" x14ac:dyDescent="0.3">
      <c r="B300" s="64">
        <v>2517693</v>
      </c>
      <c r="C300" s="64" t="s">
        <v>317</v>
      </c>
      <c r="D300" s="63" t="s">
        <v>320</v>
      </c>
      <c r="E300" s="65" t="s">
        <v>536</v>
      </c>
      <c r="F300" s="3">
        <f t="shared" si="67"/>
        <v>0</v>
      </c>
      <c r="G300" s="7"/>
      <c r="H300" s="8"/>
      <c r="I300" s="8"/>
      <c r="J300" s="8"/>
      <c r="K300" s="3">
        <f t="shared" si="69"/>
        <v>0</v>
      </c>
      <c r="L300" s="3"/>
      <c r="M300" s="8"/>
      <c r="N300" s="8"/>
      <c r="O300" s="8"/>
      <c r="P300" s="8"/>
      <c r="Q300" s="3">
        <f t="shared" si="70"/>
        <v>0</v>
      </c>
      <c r="S300" s="31"/>
    </row>
    <row r="301" spans="2:19" ht="32.25" hidden="1" customHeight="1" x14ac:dyDescent="0.3">
      <c r="B301" s="64"/>
      <c r="C301" s="64" t="s">
        <v>317</v>
      </c>
      <c r="D301" s="63" t="s">
        <v>320</v>
      </c>
      <c r="E301" s="65" t="s">
        <v>382</v>
      </c>
      <c r="F301" s="35">
        <f t="shared" si="67"/>
        <v>0</v>
      </c>
      <c r="G301" s="37"/>
      <c r="H301" s="38"/>
      <c r="I301" s="38"/>
      <c r="J301" s="38"/>
      <c r="K301" s="35"/>
      <c r="L301" s="35"/>
      <c r="M301" s="38"/>
      <c r="N301" s="38"/>
      <c r="O301" s="38"/>
      <c r="P301" s="38"/>
      <c r="Q301" s="35">
        <f t="shared" si="70"/>
        <v>0</v>
      </c>
    </row>
    <row r="302" spans="2:19" ht="14.25" hidden="1" customHeight="1" x14ac:dyDescent="0.3">
      <c r="B302" s="151">
        <v>2518300</v>
      </c>
      <c r="C302" s="68">
        <v>8300</v>
      </c>
      <c r="D302" s="268" t="s">
        <v>193</v>
      </c>
      <c r="E302" s="269"/>
      <c r="F302" s="3">
        <f t="shared" si="67"/>
        <v>0</v>
      </c>
      <c r="G302" s="46">
        <f>G303</f>
        <v>0</v>
      </c>
      <c r="H302" s="43">
        <f>H303</f>
        <v>0</v>
      </c>
      <c r="I302" s="43">
        <f>I303</f>
        <v>0</v>
      </c>
      <c r="J302" s="43">
        <f>J303</f>
        <v>0</v>
      </c>
      <c r="K302" s="3">
        <f t="shared" ref="K302:K312" si="71">M302+P302</f>
        <v>0</v>
      </c>
      <c r="L302" s="43">
        <f>L303</f>
        <v>0</v>
      </c>
      <c r="M302" s="43">
        <f>M303</f>
        <v>0</v>
      </c>
      <c r="N302" s="43">
        <f>N303</f>
        <v>0</v>
      </c>
      <c r="O302" s="43">
        <f>O303</f>
        <v>0</v>
      </c>
      <c r="P302" s="43">
        <f>P303</f>
        <v>0</v>
      </c>
      <c r="Q302" s="3">
        <f t="shared" si="70"/>
        <v>0</v>
      </c>
    </row>
    <row r="303" spans="2:19" ht="30" hidden="1" customHeight="1" x14ac:dyDescent="0.3">
      <c r="B303" s="64">
        <v>2518330</v>
      </c>
      <c r="C303" s="64">
        <v>8330</v>
      </c>
      <c r="D303" s="63" t="s">
        <v>327</v>
      </c>
      <c r="E303" s="65" t="s">
        <v>328</v>
      </c>
      <c r="F303" s="3">
        <f t="shared" si="67"/>
        <v>0</v>
      </c>
      <c r="G303" s="6">
        <f>20350000-20350000</f>
        <v>0</v>
      </c>
      <c r="H303" s="3"/>
      <c r="I303" s="3"/>
      <c r="J303" s="3"/>
      <c r="K303" s="3">
        <f t="shared" si="71"/>
        <v>0</v>
      </c>
      <c r="L303" s="3"/>
      <c r="M303" s="8"/>
      <c r="N303" s="3"/>
      <c r="O303" s="3"/>
      <c r="P303" s="3"/>
      <c r="Q303" s="3">
        <f t="shared" si="70"/>
        <v>0</v>
      </c>
    </row>
    <row r="304" spans="2:19" ht="15" hidden="1" customHeight="1" x14ac:dyDescent="0.3">
      <c r="B304" s="151">
        <v>2510100</v>
      </c>
      <c r="C304" s="68" t="s">
        <v>256</v>
      </c>
      <c r="D304" s="268" t="s">
        <v>257</v>
      </c>
      <c r="E304" s="269"/>
      <c r="F304" s="3">
        <f t="shared" si="67"/>
        <v>0</v>
      </c>
      <c r="G304" s="6">
        <f>G305</f>
        <v>0</v>
      </c>
      <c r="H304" s="3">
        <f>H305</f>
        <v>0</v>
      </c>
      <c r="I304" s="3">
        <f>I305</f>
        <v>0</v>
      </c>
      <c r="J304" s="3">
        <f>J305</f>
        <v>0</v>
      </c>
      <c r="K304" s="3">
        <f t="shared" si="71"/>
        <v>0</v>
      </c>
      <c r="L304" s="3"/>
      <c r="M304" s="3">
        <f>M305</f>
        <v>0</v>
      </c>
      <c r="N304" s="3">
        <f>N305</f>
        <v>0</v>
      </c>
      <c r="O304" s="3">
        <f>O305</f>
        <v>0</v>
      </c>
      <c r="P304" s="3">
        <f>P305</f>
        <v>0</v>
      </c>
      <c r="Q304" s="3">
        <f t="shared" si="70"/>
        <v>0</v>
      </c>
    </row>
    <row r="305" spans="2:21" ht="15" hidden="1" customHeight="1" x14ac:dyDescent="0.3">
      <c r="B305" s="64">
        <v>2510180</v>
      </c>
      <c r="C305" s="64" t="s">
        <v>278</v>
      </c>
      <c r="D305" s="63" t="s">
        <v>323</v>
      </c>
      <c r="E305" s="65" t="s">
        <v>325</v>
      </c>
      <c r="F305" s="3">
        <f t="shared" si="67"/>
        <v>0</v>
      </c>
      <c r="G305" s="7"/>
      <c r="H305" s="3"/>
      <c r="I305" s="3"/>
      <c r="J305" s="3"/>
      <c r="K305" s="3">
        <f t="shared" si="71"/>
        <v>0</v>
      </c>
      <c r="L305" s="3"/>
      <c r="M305" s="8"/>
      <c r="N305" s="3"/>
      <c r="O305" s="3"/>
      <c r="P305" s="3"/>
      <c r="Q305" s="3">
        <f t="shared" si="70"/>
        <v>0</v>
      </c>
    </row>
    <row r="306" spans="2:21" ht="27" hidden="1" customHeight="1" x14ac:dyDescent="0.3">
      <c r="B306" s="147"/>
      <c r="C306" s="147"/>
      <c r="D306" s="103"/>
      <c r="E306" s="129" t="s">
        <v>245</v>
      </c>
      <c r="F306" s="3">
        <f t="shared" si="67"/>
        <v>0</v>
      </c>
      <c r="G306" s="37"/>
      <c r="H306" s="35"/>
      <c r="I306" s="35"/>
      <c r="J306" s="35"/>
      <c r="K306" s="3">
        <f t="shared" si="71"/>
        <v>0</v>
      </c>
      <c r="L306" s="3"/>
      <c r="M306" s="38"/>
      <c r="N306" s="35"/>
      <c r="O306" s="35"/>
      <c r="P306" s="35"/>
      <c r="Q306" s="3">
        <f t="shared" si="70"/>
        <v>0</v>
      </c>
    </row>
    <row r="307" spans="2:21" ht="31.5" hidden="1" customHeight="1" x14ac:dyDescent="0.3">
      <c r="B307" s="147"/>
      <c r="C307" s="147"/>
      <c r="D307" s="103"/>
      <c r="E307" s="129" t="s">
        <v>382</v>
      </c>
      <c r="F307" s="3">
        <f t="shared" si="67"/>
        <v>0</v>
      </c>
      <c r="G307" s="37"/>
      <c r="H307" s="35"/>
      <c r="I307" s="35"/>
      <c r="J307" s="35"/>
      <c r="K307" s="3">
        <f t="shared" si="71"/>
        <v>0</v>
      </c>
      <c r="L307" s="3"/>
      <c r="M307" s="35"/>
      <c r="N307" s="35"/>
      <c r="O307" s="35"/>
      <c r="P307" s="35"/>
      <c r="Q307" s="3">
        <f t="shared" si="70"/>
        <v>0</v>
      </c>
    </row>
    <row r="308" spans="2:21" ht="62.25" hidden="1" customHeight="1" x14ac:dyDescent="0.3">
      <c r="B308" s="64">
        <v>2517700</v>
      </c>
      <c r="C308" s="64" t="s">
        <v>37</v>
      </c>
      <c r="D308" s="63" t="s">
        <v>323</v>
      </c>
      <c r="E308" s="65" t="s">
        <v>38</v>
      </c>
      <c r="F308" s="3"/>
      <c r="G308" s="37"/>
      <c r="H308" s="35"/>
      <c r="I308" s="35"/>
      <c r="J308" s="35"/>
      <c r="K308" s="3">
        <f t="shared" si="71"/>
        <v>0</v>
      </c>
      <c r="L308" s="3"/>
      <c r="M308" s="8"/>
      <c r="N308" s="35"/>
      <c r="O308" s="35"/>
      <c r="P308" s="8"/>
      <c r="Q308" s="3">
        <f t="shared" si="70"/>
        <v>0</v>
      </c>
    </row>
    <row r="309" spans="2:21" ht="35.25" hidden="1" customHeight="1" x14ac:dyDescent="0.3">
      <c r="B309" s="68">
        <v>2900000</v>
      </c>
      <c r="C309" s="276" t="s">
        <v>129</v>
      </c>
      <c r="D309" s="277"/>
      <c r="E309" s="278"/>
      <c r="F309" s="3">
        <f t="shared" ref="F309:F314" si="72">G309+J309</f>
        <v>0</v>
      </c>
      <c r="G309" s="6">
        <f t="shared" ref="G309:J311" si="73">G310</f>
        <v>0</v>
      </c>
      <c r="H309" s="3">
        <f t="shared" si="73"/>
        <v>0</v>
      </c>
      <c r="I309" s="3">
        <f t="shared" si="73"/>
        <v>0</v>
      </c>
      <c r="J309" s="3">
        <f t="shared" si="73"/>
        <v>0</v>
      </c>
      <c r="K309" s="3">
        <f t="shared" si="71"/>
        <v>0</v>
      </c>
      <c r="L309" s="3">
        <f t="shared" ref="L309:P311" si="74">L310</f>
        <v>0</v>
      </c>
      <c r="M309" s="3">
        <f t="shared" si="74"/>
        <v>0</v>
      </c>
      <c r="N309" s="3">
        <f t="shared" si="74"/>
        <v>0</v>
      </c>
      <c r="O309" s="3">
        <f t="shared" si="74"/>
        <v>0</v>
      </c>
      <c r="P309" s="3">
        <f t="shared" si="74"/>
        <v>0</v>
      </c>
      <c r="Q309" s="3">
        <f t="shared" si="70"/>
        <v>0</v>
      </c>
      <c r="S309" s="31">
        <f>S312</f>
        <v>0</v>
      </c>
      <c r="T309" s="31">
        <f>T312</f>
        <v>0</v>
      </c>
      <c r="U309" s="31">
        <f>U312</f>
        <v>0</v>
      </c>
    </row>
    <row r="310" spans="2:21" ht="38.25" hidden="1" customHeight="1" x14ac:dyDescent="0.3">
      <c r="B310" s="114">
        <v>2910000</v>
      </c>
      <c r="C310" s="273" t="s">
        <v>129</v>
      </c>
      <c r="D310" s="274"/>
      <c r="E310" s="275"/>
      <c r="F310" s="3">
        <f t="shared" si="72"/>
        <v>0</v>
      </c>
      <c r="G310" s="30">
        <f t="shared" si="73"/>
        <v>0</v>
      </c>
      <c r="H310" s="5">
        <f t="shared" si="73"/>
        <v>0</v>
      </c>
      <c r="I310" s="5">
        <f t="shared" si="73"/>
        <v>0</v>
      </c>
      <c r="J310" s="5">
        <f t="shared" si="73"/>
        <v>0</v>
      </c>
      <c r="K310" s="3">
        <f t="shared" si="71"/>
        <v>0</v>
      </c>
      <c r="L310" s="5">
        <f t="shared" si="74"/>
        <v>0</v>
      </c>
      <c r="M310" s="5">
        <f t="shared" si="74"/>
        <v>0</v>
      </c>
      <c r="N310" s="5">
        <f t="shared" si="74"/>
        <v>0</v>
      </c>
      <c r="O310" s="5">
        <f t="shared" si="74"/>
        <v>0</v>
      </c>
      <c r="P310" s="5">
        <f t="shared" si="74"/>
        <v>0</v>
      </c>
      <c r="Q310" s="3">
        <f t="shared" si="70"/>
        <v>0</v>
      </c>
      <c r="S310" s="31"/>
      <c r="T310" s="31"/>
      <c r="U310" s="31"/>
    </row>
    <row r="311" spans="2:21" ht="38.25" hidden="1" customHeight="1" x14ac:dyDescent="0.3">
      <c r="B311" s="68">
        <v>2918100</v>
      </c>
      <c r="C311" s="68">
        <v>8100</v>
      </c>
      <c r="D311" s="306" t="s">
        <v>308</v>
      </c>
      <c r="E311" s="307"/>
      <c r="F311" s="3">
        <f t="shared" si="72"/>
        <v>0</v>
      </c>
      <c r="G311" s="6">
        <f t="shared" si="73"/>
        <v>0</v>
      </c>
      <c r="H311" s="3">
        <f t="shared" si="73"/>
        <v>0</v>
      </c>
      <c r="I311" s="3">
        <f t="shared" si="73"/>
        <v>0</v>
      </c>
      <c r="J311" s="3">
        <f t="shared" si="73"/>
        <v>0</v>
      </c>
      <c r="K311" s="3">
        <f t="shared" si="71"/>
        <v>0</v>
      </c>
      <c r="L311" s="3">
        <f t="shared" si="74"/>
        <v>0</v>
      </c>
      <c r="M311" s="3">
        <f t="shared" si="74"/>
        <v>0</v>
      </c>
      <c r="N311" s="3">
        <f t="shared" si="74"/>
        <v>0</v>
      </c>
      <c r="O311" s="3">
        <f t="shared" si="74"/>
        <v>0</v>
      </c>
      <c r="P311" s="3">
        <f t="shared" si="74"/>
        <v>0</v>
      </c>
      <c r="Q311" s="3">
        <f t="shared" si="70"/>
        <v>0</v>
      </c>
    </row>
    <row r="312" spans="2:21" ht="52.5" hidden="1" customHeight="1" x14ac:dyDescent="0.3">
      <c r="B312" s="64">
        <v>2918110</v>
      </c>
      <c r="C312" s="64">
        <v>8110</v>
      </c>
      <c r="D312" s="63" t="s">
        <v>165</v>
      </c>
      <c r="E312" s="130" t="s">
        <v>137</v>
      </c>
      <c r="F312" s="3">
        <f t="shared" si="72"/>
        <v>0</v>
      </c>
      <c r="G312" s="7"/>
      <c r="H312" s="8"/>
      <c r="I312" s="8"/>
      <c r="J312" s="8"/>
      <c r="K312" s="3">
        <f t="shared" si="71"/>
        <v>0</v>
      </c>
      <c r="L312" s="3"/>
      <c r="M312" s="8"/>
      <c r="N312" s="8"/>
      <c r="O312" s="8"/>
      <c r="P312" s="8"/>
      <c r="Q312" s="3">
        <f t="shared" si="70"/>
        <v>0</v>
      </c>
    </row>
    <row r="313" spans="2:21" ht="20.25" hidden="1" customHeight="1" x14ac:dyDescent="0.3">
      <c r="B313" s="68">
        <v>2918200</v>
      </c>
      <c r="C313" s="68">
        <v>8200</v>
      </c>
      <c r="D313" s="297" t="s">
        <v>39</v>
      </c>
      <c r="E313" s="298"/>
      <c r="F313" s="3">
        <f t="shared" si="72"/>
        <v>0</v>
      </c>
      <c r="G313" s="7">
        <f>G314</f>
        <v>0</v>
      </c>
      <c r="H313" s="8">
        <f>H314</f>
        <v>0</v>
      </c>
      <c r="I313" s="8">
        <f>I314</f>
        <v>0</v>
      </c>
      <c r="J313" s="8">
        <f>J314</f>
        <v>0</v>
      </c>
      <c r="K313" s="8">
        <f>K314</f>
        <v>0</v>
      </c>
      <c r="L313" s="8"/>
      <c r="M313" s="8">
        <f>M314</f>
        <v>0</v>
      </c>
      <c r="N313" s="8">
        <f>N314</f>
        <v>0</v>
      </c>
      <c r="O313" s="8">
        <f>O314</f>
        <v>0</v>
      </c>
      <c r="P313" s="8">
        <f>P314</f>
        <v>0</v>
      </c>
      <c r="Q313" s="3">
        <f t="shared" si="70"/>
        <v>0</v>
      </c>
    </row>
    <row r="314" spans="2:21" ht="36.75" hidden="1" customHeight="1" x14ac:dyDescent="0.3">
      <c r="B314" s="64">
        <v>2918220</v>
      </c>
      <c r="C314" s="64">
        <v>8220</v>
      </c>
      <c r="D314" s="63" t="s">
        <v>40</v>
      </c>
      <c r="E314" s="65" t="s">
        <v>41</v>
      </c>
      <c r="F314" s="3">
        <f t="shared" si="72"/>
        <v>0</v>
      </c>
      <c r="G314" s="7"/>
      <c r="H314" s="8"/>
      <c r="I314" s="8"/>
      <c r="J314" s="3"/>
      <c r="K314" s="3">
        <f>M314+P314</f>
        <v>0</v>
      </c>
      <c r="L314" s="3"/>
      <c r="M314" s="3"/>
      <c r="N314" s="3"/>
      <c r="O314" s="3"/>
      <c r="P314" s="8"/>
      <c r="Q314" s="3">
        <f t="shared" si="70"/>
        <v>0</v>
      </c>
    </row>
    <row r="315" spans="2:21" ht="15" customHeight="1" x14ac:dyDescent="0.3">
      <c r="B315" s="164">
        <v>3700000</v>
      </c>
      <c r="C315" s="331" t="s">
        <v>258</v>
      </c>
      <c r="D315" s="332"/>
      <c r="E315" s="333"/>
      <c r="F315" s="119">
        <f t="shared" ref="F315:P315" si="75">F316</f>
        <v>100562121</v>
      </c>
      <c r="G315" s="166">
        <f t="shared" si="75"/>
        <v>0</v>
      </c>
      <c r="H315" s="119">
        <f t="shared" si="75"/>
        <v>0</v>
      </c>
      <c r="I315" s="119">
        <f t="shared" si="75"/>
        <v>0</v>
      </c>
      <c r="J315" s="119">
        <f t="shared" si="75"/>
        <v>100562121</v>
      </c>
      <c r="K315" s="119">
        <f t="shared" si="75"/>
        <v>0</v>
      </c>
      <c r="L315" s="119">
        <f t="shared" si="75"/>
        <v>0</v>
      </c>
      <c r="M315" s="119">
        <f t="shared" si="75"/>
        <v>0</v>
      </c>
      <c r="N315" s="119">
        <f t="shared" si="75"/>
        <v>0</v>
      </c>
      <c r="O315" s="119">
        <f t="shared" si="75"/>
        <v>0</v>
      </c>
      <c r="P315" s="119">
        <f t="shared" si="75"/>
        <v>0</v>
      </c>
      <c r="Q315" s="172">
        <f t="shared" si="70"/>
        <v>100562121</v>
      </c>
      <c r="S315" s="31">
        <f>S318+S325+S329+S330+S341+S343+S422</f>
        <v>0</v>
      </c>
      <c r="T315" s="31">
        <f>T318+T325+T329+T330+T341+T343+T422</f>
        <v>0</v>
      </c>
      <c r="U315" s="31">
        <f>U318+U325+U329+U330+U341+U343+U422</f>
        <v>0</v>
      </c>
    </row>
    <row r="316" spans="2:21" ht="15" customHeight="1" x14ac:dyDescent="0.3">
      <c r="B316" s="169">
        <v>3710000</v>
      </c>
      <c r="C316" s="324" t="s">
        <v>258</v>
      </c>
      <c r="D316" s="325"/>
      <c r="E316" s="326"/>
      <c r="F316" s="119">
        <f>G316+J316+F325</f>
        <v>100562121</v>
      </c>
      <c r="G316" s="166">
        <f>G317+G326</f>
        <v>0</v>
      </c>
      <c r="H316" s="119">
        <f>H317+H326</f>
        <v>0</v>
      </c>
      <c r="I316" s="119">
        <f>I317+I326</f>
        <v>0</v>
      </c>
      <c r="J316" s="119">
        <f>J317+J326</f>
        <v>100562121</v>
      </c>
      <c r="K316" s="119">
        <f t="shared" ref="K316:K336" si="76">M316+P316</f>
        <v>0</v>
      </c>
      <c r="L316" s="119">
        <f>L317+L326</f>
        <v>0</v>
      </c>
      <c r="M316" s="119">
        <f>M317+M326</f>
        <v>0</v>
      </c>
      <c r="N316" s="119">
        <f>N317+N326</f>
        <v>0</v>
      </c>
      <c r="O316" s="119">
        <f>O317+O326</f>
        <v>0</v>
      </c>
      <c r="P316" s="119">
        <f>P317+P326</f>
        <v>0</v>
      </c>
      <c r="Q316" s="172">
        <f t="shared" si="70"/>
        <v>100562121</v>
      </c>
    </row>
    <row r="317" spans="2:21" s="77" customFormat="1" ht="15" customHeight="1" x14ac:dyDescent="0.3">
      <c r="B317" s="164">
        <v>3718000</v>
      </c>
      <c r="C317" s="164">
        <v>8000</v>
      </c>
      <c r="D317" s="327" t="s">
        <v>166</v>
      </c>
      <c r="E317" s="329"/>
      <c r="F317" s="119">
        <f>F318+F325</f>
        <v>-503309.86</v>
      </c>
      <c r="G317" s="159">
        <f>G318+G325</f>
        <v>0</v>
      </c>
      <c r="H317" s="119"/>
      <c r="I317" s="119"/>
      <c r="J317" s="119">
        <f>J318+J325</f>
        <v>-503309.86</v>
      </c>
      <c r="K317" s="119">
        <f t="shared" si="76"/>
        <v>0</v>
      </c>
      <c r="L317" s="119"/>
      <c r="M317" s="119"/>
      <c r="N317" s="119"/>
      <c r="O317" s="119"/>
      <c r="P317" s="119"/>
      <c r="Q317" s="119">
        <f t="shared" si="70"/>
        <v>-503309.86</v>
      </c>
    </row>
    <row r="318" spans="2:21" ht="32.25" customHeight="1" x14ac:dyDescent="0.3">
      <c r="B318" s="167">
        <v>3718500</v>
      </c>
      <c r="C318" s="167">
        <v>8500</v>
      </c>
      <c r="D318" s="162" t="s">
        <v>278</v>
      </c>
      <c r="E318" s="176" t="s">
        <v>153</v>
      </c>
      <c r="F318" s="72">
        <f>G318+J318</f>
        <v>-503309.86</v>
      </c>
      <c r="G318" s="168">
        <f>G322+G323+G324+G321</f>
        <v>0</v>
      </c>
      <c r="H318" s="72"/>
      <c r="I318" s="72"/>
      <c r="J318" s="72">
        <f>J322+J323+J324+J321+J320</f>
        <v>-503309.86</v>
      </c>
      <c r="K318" s="72">
        <f t="shared" si="76"/>
        <v>0</v>
      </c>
      <c r="L318" s="72">
        <f>L322+L323</f>
        <v>0</v>
      </c>
      <c r="M318" s="72"/>
      <c r="N318" s="72"/>
      <c r="O318" s="72"/>
      <c r="P318" s="72">
        <f>P322+P323</f>
        <v>0</v>
      </c>
      <c r="Q318" s="72">
        <f t="shared" si="70"/>
        <v>-503309.86</v>
      </c>
    </row>
    <row r="319" spans="2:21" ht="95.25" hidden="1" customHeight="1" x14ac:dyDescent="0.3">
      <c r="B319" s="64"/>
      <c r="C319" s="64"/>
      <c r="D319" s="63" t="s">
        <v>278</v>
      </c>
      <c r="E319" s="122" t="s">
        <v>644</v>
      </c>
      <c r="F319" s="97">
        <f>G319+J319</f>
        <v>0</v>
      </c>
      <c r="G319" s="96"/>
      <c r="H319" s="97"/>
      <c r="I319" s="97"/>
      <c r="J319" s="97"/>
      <c r="K319" s="123">
        <f t="shared" si="76"/>
        <v>0</v>
      </c>
      <c r="L319" s="97"/>
      <c r="M319" s="97"/>
      <c r="N319" s="97"/>
      <c r="O319" s="97"/>
      <c r="P319" s="97"/>
      <c r="Q319" s="97">
        <f t="shared" ref="Q319:Q336" si="77">F319+K319</f>
        <v>0</v>
      </c>
    </row>
    <row r="320" spans="2:21" ht="349.5" customHeight="1" x14ac:dyDescent="0.3">
      <c r="B320" s="190"/>
      <c r="C320" s="190"/>
      <c r="D320" s="192" t="s">
        <v>278</v>
      </c>
      <c r="E320" s="203" t="s">
        <v>624</v>
      </c>
      <c r="F320" s="70">
        <f>G320+J320</f>
        <v>-503321.45</v>
      </c>
      <c r="G320" s="161"/>
      <c r="H320" s="70"/>
      <c r="I320" s="70"/>
      <c r="J320" s="70">
        <v>-503321.45</v>
      </c>
      <c r="K320" s="70">
        <f t="shared" si="76"/>
        <v>0</v>
      </c>
      <c r="L320" s="70"/>
      <c r="M320" s="70"/>
      <c r="N320" s="70"/>
      <c r="O320" s="70"/>
      <c r="P320" s="209"/>
      <c r="Q320" s="70">
        <f t="shared" si="77"/>
        <v>-503321.45</v>
      </c>
    </row>
    <row r="321" spans="1:19" ht="135.75" hidden="1" customHeight="1" x14ac:dyDescent="0.3">
      <c r="B321" s="64"/>
      <c r="C321" s="64"/>
      <c r="D321" s="63" t="s">
        <v>278</v>
      </c>
      <c r="E321" s="75" t="s">
        <v>95</v>
      </c>
      <c r="F321" s="97">
        <f>G321+J321</f>
        <v>0</v>
      </c>
      <c r="G321" s="117"/>
      <c r="H321" s="97"/>
      <c r="I321" s="97"/>
      <c r="J321" s="118"/>
      <c r="K321" s="123">
        <f t="shared" si="76"/>
        <v>0</v>
      </c>
      <c r="L321" s="97"/>
      <c r="M321" s="97"/>
      <c r="N321" s="97"/>
      <c r="O321" s="97"/>
      <c r="P321" s="97"/>
      <c r="Q321" s="123">
        <f t="shared" si="77"/>
        <v>0</v>
      </c>
    </row>
    <row r="322" spans="1:19" ht="395.25" customHeight="1" x14ac:dyDescent="0.3">
      <c r="B322" s="190"/>
      <c r="C322" s="190"/>
      <c r="D322" s="192" t="s">
        <v>278</v>
      </c>
      <c r="E322" s="203" t="s">
        <v>625</v>
      </c>
      <c r="F322" s="70">
        <f>J322</f>
        <v>11.59</v>
      </c>
      <c r="G322" s="161"/>
      <c r="H322" s="70"/>
      <c r="I322" s="70"/>
      <c r="J322" s="163">
        <v>11.59</v>
      </c>
      <c r="K322" s="70">
        <f t="shared" si="76"/>
        <v>0</v>
      </c>
      <c r="L322" s="70"/>
      <c r="M322" s="70"/>
      <c r="N322" s="70"/>
      <c r="O322" s="70"/>
      <c r="P322" s="70"/>
      <c r="Q322" s="70">
        <f t="shared" si="77"/>
        <v>11.59</v>
      </c>
      <c r="S322" s="31"/>
    </row>
    <row r="323" spans="1:19" ht="105.75" hidden="1" customHeight="1" x14ac:dyDescent="0.3">
      <c r="B323" s="64"/>
      <c r="C323" s="64"/>
      <c r="D323" s="63" t="s">
        <v>278</v>
      </c>
      <c r="E323" s="75" t="s">
        <v>626</v>
      </c>
      <c r="F323" s="97">
        <f>G323+J323</f>
        <v>0</v>
      </c>
      <c r="G323" s="117"/>
      <c r="H323" s="97"/>
      <c r="I323" s="97"/>
      <c r="J323" s="97"/>
      <c r="K323" s="123">
        <f t="shared" si="76"/>
        <v>0</v>
      </c>
      <c r="L323" s="97"/>
      <c r="M323" s="97"/>
      <c r="N323" s="97"/>
      <c r="O323" s="97"/>
      <c r="P323" s="97"/>
      <c r="Q323" s="97">
        <f t="shared" si="77"/>
        <v>0</v>
      </c>
    </row>
    <row r="324" spans="1:19" ht="88.5" hidden="1" customHeight="1" x14ac:dyDescent="0.3">
      <c r="B324" s="64"/>
      <c r="C324" s="64"/>
      <c r="D324" s="63" t="s">
        <v>278</v>
      </c>
      <c r="E324" s="75" t="s">
        <v>75</v>
      </c>
      <c r="F324" s="97">
        <f>G324+J324</f>
        <v>0</v>
      </c>
      <c r="G324" s="117"/>
      <c r="H324" s="97"/>
      <c r="I324" s="97"/>
      <c r="J324" s="118"/>
      <c r="K324" s="123">
        <f t="shared" si="76"/>
        <v>0</v>
      </c>
      <c r="L324" s="97"/>
      <c r="M324" s="97"/>
      <c r="N324" s="97"/>
      <c r="O324" s="97"/>
      <c r="P324" s="97"/>
      <c r="Q324" s="97">
        <f t="shared" si="77"/>
        <v>0</v>
      </c>
    </row>
    <row r="325" spans="1:19" ht="15" hidden="1" customHeight="1" x14ac:dyDescent="0.3">
      <c r="B325" s="64">
        <v>3718710</v>
      </c>
      <c r="C325" s="64">
        <v>8710</v>
      </c>
      <c r="D325" s="63" t="s">
        <v>323</v>
      </c>
      <c r="E325" s="199" t="s">
        <v>96</v>
      </c>
      <c r="F325" s="123"/>
      <c r="G325" s="69"/>
      <c r="H325" s="123"/>
      <c r="I325" s="123"/>
      <c r="J325" s="123"/>
      <c r="K325" s="123">
        <f t="shared" si="76"/>
        <v>0</v>
      </c>
      <c r="L325" s="123"/>
      <c r="M325" s="123"/>
      <c r="N325" s="123"/>
      <c r="O325" s="123"/>
      <c r="P325" s="123"/>
      <c r="Q325" s="123">
        <f t="shared" si="77"/>
        <v>0</v>
      </c>
    </row>
    <row r="326" spans="1:19" ht="15" customHeight="1" x14ac:dyDescent="0.3">
      <c r="B326" s="164">
        <v>3719000</v>
      </c>
      <c r="C326" s="164">
        <v>9000</v>
      </c>
      <c r="D326" s="334" t="s">
        <v>167</v>
      </c>
      <c r="E326" s="335"/>
      <c r="F326" s="119">
        <f t="shared" ref="F326:F334" si="78">G326+J326</f>
        <v>101065430.86</v>
      </c>
      <c r="G326" s="166">
        <f>G327+G331+G340+G346+G353+G359+G416+G356</f>
        <v>0</v>
      </c>
      <c r="H326" s="119">
        <f>H327+H331+H340+H346+H353+H359+H416+H356</f>
        <v>0</v>
      </c>
      <c r="I326" s="119">
        <f>I327+I331+I340+I346+I353+I359+I416+I356</f>
        <v>0</v>
      </c>
      <c r="J326" s="119">
        <f>J327+J331+J340+J346+J353+J359+J416+J356+J352</f>
        <v>101065430.86</v>
      </c>
      <c r="K326" s="119">
        <f t="shared" si="76"/>
        <v>0</v>
      </c>
      <c r="L326" s="119">
        <f>L327+L331+L340+L346+L353+L359+L416+L356</f>
        <v>0</v>
      </c>
      <c r="M326" s="119">
        <f>M327+M331+M340+M346+M353+M359+M416+M356</f>
        <v>0</v>
      </c>
      <c r="N326" s="119">
        <f>N327+N331+N340+N346+N353+N359+N416+N356</f>
        <v>0</v>
      </c>
      <c r="O326" s="119">
        <f>O327+O331+O340+O346+O353+O359+O416+O356</f>
        <v>0</v>
      </c>
      <c r="P326" s="119">
        <f>P327+P331+P340+P346+P353+P359+P416+P356</f>
        <v>0</v>
      </c>
      <c r="Q326" s="172">
        <f t="shared" si="77"/>
        <v>101065430.86</v>
      </c>
    </row>
    <row r="327" spans="1:19" ht="27" hidden="1" customHeight="1" x14ac:dyDescent="0.3">
      <c r="B327" s="182">
        <v>3719100</v>
      </c>
      <c r="C327" s="182">
        <v>9100</v>
      </c>
      <c r="D327" s="292" t="s">
        <v>138</v>
      </c>
      <c r="E327" s="293"/>
      <c r="F327" s="123">
        <f t="shared" si="78"/>
        <v>0</v>
      </c>
      <c r="G327" s="69">
        <f>SUM(G328:G330)</f>
        <v>0</v>
      </c>
      <c r="H327" s="123">
        <f>SUM(H328:H330)</f>
        <v>0</v>
      </c>
      <c r="I327" s="123">
        <f>SUM(I328:I330)</f>
        <v>0</v>
      </c>
      <c r="J327" s="123">
        <f>SUM(J328:J330)</f>
        <v>0</v>
      </c>
      <c r="K327" s="123">
        <f t="shared" si="76"/>
        <v>0</v>
      </c>
      <c r="L327" s="123">
        <f>SUM(L328:L330)</f>
        <v>0</v>
      </c>
      <c r="M327" s="123">
        <f>SUM(M328:M330)</f>
        <v>0</v>
      </c>
      <c r="N327" s="123">
        <f>SUM(N328:N330)</f>
        <v>0</v>
      </c>
      <c r="O327" s="123">
        <f>SUM(O328:O330)</f>
        <v>0</v>
      </c>
      <c r="P327" s="123">
        <f>SUM(P328:P330)</f>
        <v>0</v>
      </c>
      <c r="Q327" s="123">
        <f t="shared" si="77"/>
        <v>0</v>
      </c>
    </row>
    <row r="328" spans="1:19" ht="34.5" hidden="1" customHeight="1" x14ac:dyDescent="0.3">
      <c r="B328" s="116">
        <v>3719150</v>
      </c>
      <c r="C328" s="116">
        <v>9150</v>
      </c>
      <c r="D328" s="116" t="s">
        <v>278</v>
      </c>
      <c r="E328" s="75" t="s">
        <v>506</v>
      </c>
      <c r="F328" s="123">
        <f t="shared" si="78"/>
        <v>0</v>
      </c>
      <c r="G328" s="66"/>
      <c r="H328" s="123"/>
      <c r="I328" s="123"/>
      <c r="J328" s="123"/>
      <c r="K328" s="123">
        <f t="shared" si="76"/>
        <v>0</v>
      </c>
      <c r="L328" s="123"/>
      <c r="M328" s="123"/>
      <c r="N328" s="123"/>
      <c r="O328" s="123"/>
      <c r="P328" s="123"/>
      <c r="Q328" s="123">
        <f t="shared" si="77"/>
        <v>0</v>
      </c>
    </row>
    <row r="329" spans="1:19" ht="125.25" hidden="1" customHeight="1" x14ac:dyDescent="0.3">
      <c r="B329" s="116">
        <v>3719160</v>
      </c>
      <c r="C329" s="116">
        <v>9160</v>
      </c>
      <c r="D329" s="116" t="s">
        <v>278</v>
      </c>
      <c r="E329" s="75" t="s">
        <v>0</v>
      </c>
      <c r="F329" s="123">
        <f t="shared" si="78"/>
        <v>0</v>
      </c>
      <c r="G329" s="66"/>
      <c r="H329" s="123"/>
      <c r="I329" s="123"/>
      <c r="J329" s="123"/>
      <c r="K329" s="123">
        <f t="shared" si="76"/>
        <v>0</v>
      </c>
      <c r="L329" s="123"/>
      <c r="M329" s="123"/>
      <c r="N329" s="123"/>
      <c r="O329" s="123"/>
      <c r="P329" s="123"/>
      <c r="Q329" s="123">
        <f t="shared" si="77"/>
        <v>0</v>
      </c>
    </row>
    <row r="330" spans="1:19" ht="84" hidden="1" customHeight="1" x14ac:dyDescent="0.3">
      <c r="B330" s="116">
        <v>3719130</v>
      </c>
      <c r="C330" s="116">
        <v>9130</v>
      </c>
      <c r="D330" s="116" t="s">
        <v>278</v>
      </c>
      <c r="E330" s="75" t="s">
        <v>139</v>
      </c>
      <c r="F330" s="123">
        <f t="shared" si="78"/>
        <v>0</v>
      </c>
      <c r="G330" s="66"/>
      <c r="H330" s="123"/>
      <c r="I330" s="123"/>
      <c r="J330" s="123"/>
      <c r="K330" s="123">
        <f t="shared" si="76"/>
        <v>0</v>
      </c>
      <c r="L330" s="123"/>
      <c r="M330" s="123"/>
      <c r="N330" s="123"/>
      <c r="O330" s="123"/>
      <c r="P330" s="123"/>
      <c r="Q330" s="123">
        <f t="shared" si="77"/>
        <v>0</v>
      </c>
    </row>
    <row r="331" spans="1:19" ht="61.5" customHeight="1" x14ac:dyDescent="0.3">
      <c r="B331" s="210">
        <v>3719200</v>
      </c>
      <c r="C331" s="210">
        <v>9200</v>
      </c>
      <c r="D331" s="210"/>
      <c r="E331" s="211" t="s">
        <v>168</v>
      </c>
      <c r="F331" s="72">
        <f>G331+J331</f>
        <v>101065430.86</v>
      </c>
      <c r="G331" s="191">
        <f>G332+G333+G334+G335+G338+G339</f>
        <v>0</v>
      </c>
      <c r="H331" s="73">
        <f>H332+H333+H334+H335+H338+H339</f>
        <v>0</v>
      </c>
      <c r="I331" s="73">
        <f>I332+I333+I334+I335+I338+I339</f>
        <v>0</v>
      </c>
      <c r="J331" s="72">
        <f>J332+J333+J334+J335+J338+J339+J336</f>
        <v>101065430.86</v>
      </c>
      <c r="K331" s="72">
        <f t="shared" si="76"/>
        <v>0</v>
      </c>
      <c r="L331" s="73">
        <f>L332+L333+L334+L335+L338+L339</f>
        <v>0</v>
      </c>
      <c r="M331" s="73">
        <f>M332+M333+M334+M335+M338+M339</f>
        <v>0</v>
      </c>
      <c r="N331" s="73">
        <f>N332+N333+N334+N335+N338+N339</f>
        <v>0</v>
      </c>
      <c r="O331" s="73">
        <f>O332+O333+O334+O335+O338+O339</f>
        <v>0</v>
      </c>
      <c r="P331" s="73">
        <f>P332+P333+P334+P335+P338+P339</f>
        <v>0</v>
      </c>
      <c r="Q331" s="173">
        <f t="shared" si="77"/>
        <v>101065430.86</v>
      </c>
    </row>
    <row r="332" spans="1:19" ht="86.25" hidden="1" customHeight="1" x14ac:dyDescent="0.3">
      <c r="B332" s="64">
        <v>3719210</v>
      </c>
      <c r="C332" s="64">
        <v>9210</v>
      </c>
      <c r="D332" s="64" t="s">
        <v>278</v>
      </c>
      <c r="E332" s="140" t="s">
        <v>630</v>
      </c>
      <c r="F332" s="123">
        <f t="shared" si="78"/>
        <v>0</v>
      </c>
      <c r="G332" s="66"/>
      <c r="H332" s="67"/>
      <c r="I332" s="67"/>
      <c r="J332" s="67"/>
      <c r="K332" s="123">
        <f t="shared" si="76"/>
        <v>0</v>
      </c>
      <c r="L332" s="123"/>
      <c r="M332" s="67"/>
      <c r="N332" s="67"/>
      <c r="O332" s="67"/>
      <c r="P332" s="67"/>
      <c r="Q332" s="76">
        <f t="shared" si="77"/>
        <v>0</v>
      </c>
    </row>
    <row r="333" spans="1:19" ht="96.75" hidden="1" customHeight="1" x14ac:dyDescent="0.3">
      <c r="B333" s="185">
        <v>3719220</v>
      </c>
      <c r="C333" s="185">
        <v>9220</v>
      </c>
      <c r="D333" s="185" t="s">
        <v>278</v>
      </c>
      <c r="E333" s="139" t="s">
        <v>169</v>
      </c>
      <c r="F333" s="123">
        <f t="shared" si="78"/>
        <v>0</v>
      </c>
      <c r="G333" s="66"/>
      <c r="H333" s="67"/>
      <c r="I333" s="67"/>
      <c r="J333" s="67"/>
      <c r="K333" s="123">
        <f t="shared" si="76"/>
        <v>0</v>
      </c>
      <c r="L333" s="123"/>
      <c r="M333" s="67"/>
      <c r="N333" s="67"/>
      <c r="O333" s="67"/>
      <c r="P333" s="67"/>
      <c r="Q333" s="123">
        <f t="shared" si="77"/>
        <v>0</v>
      </c>
    </row>
    <row r="334" spans="1:19" ht="224.25" hidden="1" customHeight="1" x14ac:dyDescent="0.3">
      <c r="A334" s="47" t="s">
        <v>311</v>
      </c>
      <c r="B334" s="116">
        <v>3719230</v>
      </c>
      <c r="C334" s="116">
        <v>9230</v>
      </c>
      <c r="D334" s="116" t="s">
        <v>278</v>
      </c>
      <c r="E334" s="75" t="s">
        <v>158</v>
      </c>
      <c r="F334" s="123">
        <f t="shared" si="78"/>
        <v>0</v>
      </c>
      <c r="G334" s="66"/>
      <c r="H334" s="67"/>
      <c r="I334" s="67"/>
      <c r="J334" s="67"/>
      <c r="K334" s="123">
        <f t="shared" si="76"/>
        <v>0</v>
      </c>
      <c r="L334" s="123"/>
      <c r="M334" s="67"/>
      <c r="N334" s="67"/>
      <c r="O334" s="67"/>
      <c r="P334" s="67"/>
      <c r="Q334" s="76">
        <f t="shared" si="77"/>
        <v>0</v>
      </c>
    </row>
    <row r="335" spans="1:19" ht="348" customHeight="1" x14ac:dyDescent="0.3">
      <c r="B335" s="202">
        <v>3719241</v>
      </c>
      <c r="C335" s="202">
        <v>9241</v>
      </c>
      <c r="D335" s="202" t="s">
        <v>278</v>
      </c>
      <c r="E335" s="203" t="s">
        <v>627</v>
      </c>
      <c r="F335" s="70">
        <f>G335+J335</f>
        <v>42925075.450000003</v>
      </c>
      <c r="G335" s="175"/>
      <c r="H335" s="163"/>
      <c r="I335" s="163"/>
      <c r="J335" s="163">
        <v>42925075.450000003</v>
      </c>
      <c r="K335" s="70">
        <f t="shared" si="76"/>
        <v>0</v>
      </c>
      <c r="L335" s="70"/>
      <c r="M335" s="163"/>
      <c r="N335" s="163"/>
      <c r="O335" s="163"/>
      <c r="P335" s="163"/>
      <c r="Q335" s="70">
        <f t="shared" si="77"/>
        <v>42925075.450000003</v>
      </c>
    </row>
    <row r="336" spans="1:19" ht="363.75" customHeight="1" x14ac:dyDescent="0.3">
      <c r="B336" s="202">
        <v>3719242</v>
      </c>
      <c r="C336" s="202">
        <v>9242</v>
      </c>
      <c r="D336" s="202" t="s">
        <v>278</v>
      </c>
      <c r="E336" s="203" t="s">
        <v>625</v>
      </c>
      <c r="F336" s="70">
        <f>G336+J336</f>
        <v>58140355.409999996</v>
      </c>
      <c r="G336" s="175"/>
      <c r="H336" s="163"/>
      <c r="I336" s="163"/>
      <c r="J336" s="163">
        <v>58140355.409999996</v>
      </c>
      <c r="K336" s="70">
        <f t="shared" si="76"/>
        <v>0</v>
      </c>
      <c r="L336" s="70"/>
      <c r="M336" s="163"/>
      <c r="N336" s="163"/>
      <c r="O336" s="163"/>
      <c r="P336" s="163"/>
      <c r="Q336" s="70">
        <f t="shared" si="77"/>
        <v>58140355.409999996</v>
      </c>
    </row>
    <row r="337" spans="2:17" ht="265.5" hidden="1" customHeight="1" x14ac:dyDescent="0.3">
      <c r="B337" s="116">
        <v>3719243</v>
      </c>
      <c r="C337" s="116">
        <v>9243</v>
      </c>
      <c r="D337" s="116" t="s">
        <v>278</v>
      </c>
      <c r="E337" s="75" t="s">
        <v>626</v>
      </c>
      <c r="F337" s="123"/>
      <c r="G337" s="66"/>
      <c r="H337" s="67"/>
      <c r="I337" s="67"/>
      <c r="J337" s="67"/>
      <c r="K337" s="123"/>
      <c r="L337" s="123"/>
      <c r="M337" s="67"/>
      <c r="N337" s="67"/>
      <c r="O337" s="67"/>
      <c r="P337" s="67"/>
      <c r="Q337" s="123"/>
    </row>
    <row r="338" spans="2:17" ht="204.75" hidden="1" customHeight="1" x14ac:dyDescent="0.3">
      <c r="B338" s="116">
        <v>3719250</v>
      </c>
      <c r="C338" s="116">
        <v>9250</v>
      </c>
      <c r="D338" s="116" t="s">
        <v>278</v>
      </c>
      <c r="E338" s="75" t="s">
        <v>127</v>
      </c>
      <c r="F338" s="123">
        <f t="shared" ref="F338:F367" si="79">G338+J338</f>
        <v>0</v>
      </c>
      <c r="G338" s="66"/>
      <c r="H338" s="67"/>
      <c r="I338" s="67"/>
      <c r="J338" s="67"/>
      <c r="K338" s="123">
        <f t="shared" ref="K338:K347" si="80">M338+P338</f>
        <v>0</v>
      </c>
      <c r="L338" s="123"/>
      <c r="M338" s="67"/>
      <c r="N338" s="67"/>
      <c r="O338" s="67"/>
      <c r="P338" s="67"/>
      <c r="Q338" s="123">
        <f t="shared" ref="Q338:Q367" si="81">F338+K338</f>
        <v>0</v>
      </c>
    </row>
    <row r="339" spans="2:17" ht="130.5" hidden="1" customHeight="1" x14ac:dyDescent="0.3">
      <c r="B339" s="116">
        <v>3719270</v>
      </c>
      <c r="C339" s="116">
        <v>9270</v>
      </c>
      <c r="D339" s="116" t="s">
        <v>278</v>
      </c>
      <c r="E339" s="75" t="s">
        <v>507</v>
      </c>
      <c r="F339" s="123">
        <f t="shared" si="79"/>
        <v>0</v>
      </c>
      <c r="G339" s="66"/>
      <c r="H339" s="67"/>
      <c r="I339" s="67"/>
      <c r="J339" s="67"/>
      <c r="K339" s="123">
        <f t="shared" si="80"/>
        <v>0</v>
      </c>
      <c r="L339" s="123"/>
      <c r="M339" s="67"/>
      <c r="N339" s="67"/>
      <c r="O339" s="67"/>
      <c r="P339" s="67"/>
      <c r="Q339" s="123">
        <f t="shared" si="81"/>
        <v>0</v>
      </c>
    </row>
    <row r="340" spans="2:17" ht="61.5" hidden="1" customHeight="1" x14ac:dyDescent="0.3">
      <c r="B340" s="68">
        <v>3719300</v>
      </c>
      <c r="C340" s="68">
        <v>9300</v>
      </c>
      <c r="D340" s="151" t="s">
        <v>278</v>
      </c>
      <c r="E340" s="128" t="s">
        <v>170</v>
      </c>
      <c r="F340" s="123">
        <f t="shared" si="79"/>
        <v>0</v>
      </c>
      <c r="G340" s="66">
        <f>G341+G342+G343</f>
        <v>0</v>
      </c>
      <c r="H340" s="67">
        <f>H341+H342+H343</f>
        <v>0</v>
      </c>
      <c r="I340" s="67">
        <f>I341+I342+I343</f>
        <v>0</v>
      </c>
      <c r="J340" s="67">
        <f>J341+J342+J343</f>
        <v>0</v>
      </c>
      <c r="K340" s="123">
        <f t="shared" si="80"/>
        <v>0</v>
      </c>
      <c r="L340" s="67">
        <f>L341+L342+L343</f>
        <v>0</v>
      </c>
      <c r="M340" s="67">
        <f>M341+M342+M343</f>
        <v>0</v>
      </c>
      <c r="N340" s="67">
        <f>N341+N342+N343</f>
        <v>0</v>
      </c>
      <c r="O340" s="67">
        <f>O341+O342+O343</f>
        <v>0</v>
      </c>
      <c r="P340" s="67">
        <f>P341+P342+P343</f>
        <v>0</v>
      </c>
      <c r="Q340" s="123">
        <f t="shared" si="81"/>
        <v>0</v>
      </c>
    </row>
    <row r="341" spans="2:17" ht="46.5" hidden="1" customHeight="1" x14ac:dyDescent="0.3">
      <c r="B341" s="64">
        <v>3719310</v>
      </c>
      <c r="C341" s="64">
        <v>9310</v>
      </c>
      <c r="D341" s="63" t="s">
        <v>278</v>
      </c>
      <c r="E341" s="75" t="s">
        <v>171</v>
      </c>
      <c r="F341" s="123">
        <f t="shared" si="79"/>
        <v>0</v>
      </c>
      <c r="G341" s="66"/>
      <c r="H341" s="67"/>
      <c r="I341" s="67"/>
      <c r="J341" s="67"/>
      <c r="K341" s="123">
        <f t="shared" si="80"/>
        <v>0</v>
      </c>
      <c r="L341" s="123"/>
      <c r="M341" s="67"/>
      <c r="N341" s="67"/>
      <c r="O341" s="67"/>
      <c r="P341" s="67"/>
      <c r="Q341" s="123">
        <f t="shared" si="81"/>
        <v>0</v>
      </c>
    </row>
    <row r="342" spans="2:17" ht="54.75" hidden="1" customHeight="1" x14ac:dyDescent="0.3">
      <c r="B342" s="64">
        <v>3719320</v>
      </c>
      <c r="C342" s="64">
        <v>9320</v>
      </c>
      <c r="D342" s="63" t="s">
        <v>278</v>
      </c>
      <c r="E342" s="75" t="s">
        <v>172</v>
      </c>
      <c r="F342" s="123">
        <f t="shared" si="79"/>
        <v>0</v>
      </c>
      <c r="G342" s="66"/>
      <c r="H342" s="67"/>
      <c r="I342" s="67"/>
      <c r="J342" s="67"/>
      <c r="K342" s="123">
        <f t="shared" si="80"/>
        <v>0</v>
      </c>
      <c r="L342" s="123"/>
      <c r="M342" s="67"/>
      <c r="N342" s="67"/>
      <c r="O342" s="67"/>
      <c r="P342" s="67"/>
      <c r="Q342" s="123">
        <f t="shared" si="81"/>
        <v>0</v>
      </c>
    </row>
    <row r="343" spans="2:17" ht="62.25" hidden="1" customHeight="1" x14ac:dyDescent="0.3">
      <c r="B343" s="64">
        <v>3719330</v>
      </c>
      <c r="C343" s="64">
        <v>9330</v>
      </c>
      <c r="D343" s="63" t="s">
        <v>278</v>
      </c>
      <c r="E343" s="75" t="s">
        <v>173</v>
      </c>
      <c r="F343" s="123">
        <f t="shared" si="79"/>
        <v>0</v>
      </c>
      <c r="G343" s="66"/>
      <c r="H343" s="67"/>
      <c r="I343" s="67"/>
      <c r="J343" s="67"/>
      <c r="K343" s="123">
        <f t="shared" si="80"/>
        <v>0</v>
      </c>
      <c r="L343" s="123"/>
      <c r="M343" s="67"/>
      <c r="N343" s="67"/>
      <c r="O343" s="67"/>
      <c r="P343" s="67"/>
      <c r="Q343" s="123">
        <f t="shared" si="81"/>
        <v>0</v>
      </c>
    </row>
    <row r="344" spans="2:17" ht="76.5" hidden="1" customHeight="1" x14ac:dyDescent="0.3">
      <c r="B344" s="116">
        <v>3719314</v>
      </c>
      <c r="C344" s="116">
        <v>9314</v>
      </c>
      <c r="D344" s="116" t="s">
        <v>278</v>
      </c>
      <c r="E344" s="75" t="s">
        <v>622</v>
      </c>
      <c r="F344" s="123">
        <f t="shared" si="79"/>
        <v>0</v>
      </c>
      <c r="G344" s="66"/>
      <c r="H344" s="67"/>
      <c r="I344" s="67"/>
      <c r="J344" s="67"/>
      <c r="K344" s="123">
        <f t="shared" si="80"/>
        <v>0</v>
      </c>
      <c r="L344" s="123"/>
      <c r="M344" s="67"/>
      <c r="N344" s="67"/>
      <c r="O344" s="67"/>
      <c r="P344" s="67"/>
      <c r="Q344" s="123">
        <f t="shared" si="81"/>
        <v>0</v>
      </c>
    </row>
    <row r="345" spans="2:17" ht="76.5" hidden="1" customHeight="1" x14ac:dyDescent="0.3">
      <c r="B345" s="116">
        <v>3719380</v>
      </c>
      <c r="C345" s="116">
        <v>9380</v>
      </c>
      <c r="D345" s="116" t="s">
        <v>278</v>
      </c>
      <c r="E345" s="75" t="s">
        <v>533</v>
      </c>
      <c r="F345" s="123">
        <f t="shared" si="79"/>
        <v>0</v>
      </c>
      <c r="G345" s="66"/>
      <c r="H345" s="67"/>
      <c r="I345" s="67"/>
      <c r="J345" s="67"/>
      <c r="K345" s="123">
        <f t="shared" si="80"/>
        <v>0</v>
      </c>
      <c r="L345" s="123"/>
      <c r="M345" s="67"/>
      <c r="N345" s="67"/>
      <c r="O345" s="67"/>
      <c r="P345" s="67"/>
      <c r="Q345" s="123">
        <f t="shared" si="81"/>
        <v>0</v>
      </c>
    </row>
    <row r="346" spans="2:17" ht="71.25" hidden="1" customHeight="1" x14ac:dyDescent="0.3">
      <c r="B346" s="116">
        <v>3719315</v>
      </c>
      <c r="C346" s="116">
        <v>9315</v>
      </c>
      <c r="D346" s="116"/>
      <c r="E346" s="75" t="s">
        <v>643</v>
      </c>
      <c r="F346" s="123">
        <f t="shared" si="79"/>
        <v>0</v>
      </c>
      <c r="G346" s="69">
        <f>G347+G349+G350+G351+G348</f>
        <v>0</v>
      </c>
      <c r="H346" s="67">
        <f>H347+H349+H350+H351</f>
        <v>0</v>
      </c>
      <c r="I346" s="67">
        <f>I347+I349+I350+I351</f>
        <v>0</v>
      </c>
      <c r="J346" s="67">
        <f>J347+J349+J350+J351</f>
        <v>0</v>
      </c>
      <c r="K346" s="123">
        <f t="shared" si="80"/>
        <v>0</v>
      </c>
      <c r="L346" s="67">
        <f>L347+L349+L350+L351</f>
        <v>0</v>
      </c>
      <c r="M346" s="67">
        <f>M347+M349+M350+M351</f>
        <v>0</v>
      </c>
      <c r="N346" s="67">
        <f>N347+N349+N350+N351</f>
        <v>0</v>
      </c>
      <c r="O346" s="67">
        <f>O347+O349+O350+O351</f>
        <v>0</v>
      </c>
      <c r="P346" s="67">
        <f>P347+P349+P350+P351</f>
        <v>0</v>
      </c>
      <c r="Q346" s="123">
        <f t="shared" si="81"/>
        <v>0</v>
      </c>
    </row>
    <row r="347" spans="2:17" ht="51.75" hidden="1" customHeight="1" x14ac:dyDescent="0.3">
      <c r="B347" s="116">
        <v>3719400</v>
      </c>
      <c r="C347" s="116">
        <v>9400</v>
      </c>
      <c r="D347" s="116"/>
      <c r="E347" s="75" t="s">
        <v>174</v>
      </c>
      <c r="F347" s="123">
        <f t="shared" si="79"/>
        <v>0</v>
      </c>
      <c r="G347" s="66"/>
      <c r="H347" s="67"/>
      <c r="I347" s="67"/>
      <c r="J347" s="67"/>
      <c r="K347" s="123">
        <f t="shared" si="80"/>
        <v>0</v>
      </c>
      <c r="L347" s="123"/>
      <c r="M347" s="67"/>
      <c r="N347" s="67"/>
      <c r="O347" s="67"/>
      <c r="P347" s="67"/>
      <c r="Q347" s="123">
        <f t="shared" si="81"/>
        <v>0</v>
      </c>
    </row>
    <row r="348" spans="2:17" ht="70.5" hidden="1" customHeight="1" x14ac:dyDescent="0.3">
      <c r="B348" s="116">
        <v>3719430</v>
      </c>
      <c r="C348" s="116">
        <v>9430</v>
      </c>
      <c r="D348" s="116" t="s">
        <v>278</v>
      </c>
      <c r="E348" s="75" t="s">
        <v>477</v>
      </c>
      <c r="F348" s="123">
        <f t="shared" si="79"/>
        <v>0</v>
      </c>
      <c r="G348" s="66"/>
      <c r="H348" s="67"/>
      <c r="I348" s="67"/>
      <c r="J348" s="67"/>
      <c r="K348" s="123"/>
      <c r="L348" s="123"/>
      <c r="M348" s="67"/>
      <c r="N348" s="67"/>
      <c r="O348" s="67"/>
      <c r="P348" s="67"/>
      <c r="Q348" s="123">
        <f t="shared" si="81"/>
        <v>0</v>
      </c>
    </row>
    <row r="349" spans="2:17" ht="54" hidden="1" customHeight="1" x14ac:dyDescent="0.3">
      <c r="B349" s="116">
        <v>3719450</v>
      </c>
      <c r="C349" s="116">
        <v>9450</v>
      </c>
      <c r="D349" s="116" t="s">
        <v>278</v>
      </c>
      <c r="E349" s="75" t="s">
        <v>177</v>
      </c>
      <c r="F349" s="123">
        <f t="shared" si="79"/>
        <v>0</v>
      </c>
      <c r="G349" s="66"/>
      <c r="H349" s="67"/>
      <c r="I349" s="67"/>
      <c r="J349" s="67"/>
      <c r="K349" s="123">
        <f t="shared" ref="K349:K355" si="82">M349+P349</f>
        <v>0</v>
      </c>
      <c r="L349" s="123"/>
      <c r="M349" s="67"/>
      <c r="N349" s="67"/>
      <c r="O349" s="67"/>
      <c r="P349" s="67"/>
      <c r="Q349" s="123">
        <f t="shared" si="81"/>
        <v>0</v>
      </c>
    </row>
    <row r="350" spans="2:17" ht="66" hidden="1" customHeight="1" x14ac:dyDescent="0.3">
      <c r="B350" s="116">
        <v>3719460</v>
      </c>
      <c r="C350" s="116">
        <v>9460</v>
      </c>
      <c r="D350" s="116" t="s">
        <v>278</v>
      </c>
      <c r="E350" s="75" t="s">
        <v>178</v>
      </c>
      <c r="F350" s="123">
        <f t="shared" si="79"/>
        <v>0</v>
      </c>
      <c r="G350" s="66"/>
      <c r="H350" s="67"/>
      <c r="I350" s="67"/>
      <c r="J350" s="67"/>
      <c r="K350" s="123">
        <f t="shared" si="82"/>
        <v>0</v>
      </c>
      <c r="L350" s="123"/>
      <c r="M350" s="67"/>
      <c r="N350" s="67"/>
      <c r="O350" s="67"/>
      <c r="P350" s="67"/>
      <c r="Q350" s="123">
        <f t="shared" si="81"/>
        <v>0</v>
      </c>
    </row>
    <row r="351" spans="2:17" ht="75" hidden="1" customHeight="1" x14ac:dyDescent="0.3">
      <c r="B351" s="116">
        <v>3719480</v>
      </c>
      <c r="C351" s="116">
        <v>9480</v>
      </c>
      <c r="D351" s="116" t="s">
        <v>278</v>
      </c>
      <c r="E351" s="75" t="s">
        <v>179</v>
      </c>
      <c r="F351" s="123">
        <f t="shared" si="79"/>
        <v>0</v>
      </c>
      <c r="G351" s="66"/>
      <c r="H351" s="67"/>
      <c r="I351" s="67"/>
      <c r="J351" s="67"/>
      <c r="K351" s="123">
        <f t="shared" si="82"/>
        <v>0</v>
      </c>
      <c r="L351" s="123"/>
      <c r="M351" s="67"/>
      <c r="N351" s="67"/>
      <c r="O351" s="67"/>
      <c r="P351" s="67"/>
      <c r="Q351" s="123">
        <f t="shared" si="81"/>
        <v>0</v>
      </c>
    </row>
    <row r="352" spans="2:17" ht="90" hidden="1" customHeight="1" x14ac:dyDescent="0.3">
      <c r="B352" s="186">
        <v>3719518</v>
      </c>
      <c r="C352" s="186">
        <v>9518</v>
      </c>
      <c r="D352" s="186" t="s">
        <v>278</v>
      </c>
      <c r="E352" s="187" t="s">
        <v>615</v>
      </c>
      <c r="F352" s="123">
        <f t="shared" si="79"/>
        <v>0</v>
      </c>
      <c r="G352" s="66"/>
      <c r="H352" s="67"/>
      <c r="I352" s="67"/>
      <c r="J352" s="67"/>
      <c r="K352" s="123">
        <f t="shared" si="82"/>
        <v>0</v>
      </c>
      <c r="L352" s="67"/>
      <c r="M352" s="67"/>
      <c r="N352" s="67"/>
      <c r="O352" s="67"/>
      <c r="P352" s="67"/>
      <c r="Q352" s="123">
        <f t="shared" si="81"/>
        <v>0</v>
      </c>
    </row>
    <row r="353" spans="2:17" ht="85.5" hidden="1" customHeight="1" x14ac:dyDescent="0.3">
      <c r="B353" s="188">
        <v>3719500</v>
      </c>
      <c r="C353" s="188">
        <v>9500</v>
      </c>
      <c r="D353" s="151" t="s">
        <v>278</v>
      </c>
      <c r="E353" s="68" t="s">
        <v>180</v>
      </c>
      <c r="F353" s="123">
        <f t="shared" si="79"/>
        <v>0</v>
      </c>
      <c r="G353" s="66">
        <f>G354+I354</f>
        <v>0</v>
      </c>
      <c r="H353" s="67">
        <f>H354+H355</f>
        <v>0</v>
      </c>
      <c r="I353" s="67">
        <f>I354+I355</f>
        <v>0</v>
      </c>
      <c r="J353" s="67">
        <f>J354+J355</f>
        <v>0</v>
      </c>
      <c r="K353" s="123">
        <f t="shared" si="82"/>
        <v>0</v>
      </c>
      <c r="L353" s="67">
        <f>L354+L355</f>
        <v>0</v>
      </c>
      <c r="M353" s="67">
        <f>M354+M355</f>
        <v>0</v>
      </c>
      <c r="N353" s="67">
        <f>N354+N355</f>
        <v>0</v>
      </c>
      <c r="O353" s="67">
        <f>O354+O355</f>
        <v>0</v>
      </c>
      <c r="P353" s="67">
        <f>P354+P355</f>
        <v>0</v>
      </c>
      <c r="Q353" s="123">
        <f t="shared" si="81"/>
        <v>0</v>
      </c>
    </row>
    <row r="354" spans="2:17" ht="62.25" hidden="1" customHeight="1" x14ac:dyDescent="0.3">
      <c r="B354" s="64">
        <v>3719510</v>
      </c>
      <c r="C354" s="64">
        <v>9510</v>
      </c>
      <c r="D354" s="64" t="s">
        <v>278</v>
      </c>
      <c r="E354" s="64" t="s">
        <v>181</v>
      </c>
      <c r="F354" s="123">
        <f t="shared" si="79"/>
        <v>0</v>
      </c>
      <c r="G354" s="66"/>
      <c r="H354" s="67"/>
      <c r="I354" s="67"/>
      <c r="J354" s="67"/>
      <c r="K354" s="123">
        <f t="shared" si="82"/>
        <v>0</v>
      </c>
      <c r="L354" s="123"/>
      <c r="M354" s="67"/>
      <c r="N354" s="67"/>
      <c r="O354" s="67"/>
      <c r="P354" s="67"/>
      <c r="Q354" s="123">
        <f t="shared" si="81"/>
        <v>0</v>
      </c>
    </row>
    <row r="355" spans="2:17" ht="116.25" hidden="1" customHeight="1" x14ac:dyDescent="0.3">
      <c r="B355" s="64">
        <v>3719540</v>
      </c>
      <c r="C355" s="64">
        <v>9540</v>
      </c>
      <c r="D355" s="64" t="s">
        <v>278</v>
      </c>
      <c r="E355" s="64" t="s">
        <v>43</v>
      </c>
      <c r="F355" s="123">
        <f t="shared" si="79"/>
        <v>0</v>
      </c>
      <c r="G355" s="66"/>
      <c r="H355" s="67"/>
      <c r="I355" s="67"/>
      <c r="J355" s="67"/>
      <c r="K355" s="123">
        <f t="shared" si="82"/>
        <v>0</v>
      </c>
      <c r="L355" s="123"/>
      <c r="M355" s="67"/>
      <c r="N355" s="67"/>
      <c r="O355" s="67"/>
      <c r="P355" s="67"/>
      <c r="Q355" s="123">
        <f t="shared" si="81"/>
        <v>0</v>
      </c>
    </row>
    <row r="356" spans="2:17" ht="69.75" hidden="1" customHeight="1" x14ac:dyDescent="0.3">
      <c r="B356" s="64">
        <v>3719620</v>
      </c>
      <c r="C356" s="64">
        <v>9620</v>
      </c>
      <c r="D356" s="64" t="s">
        <v>278</v>
      </c>
      <c r="E356" s="64" t="s">
        <v>182</v>
      </c>
      <c r="F356" s="123">
        <f t="shared" si="79"/>
        <v>0</v>
      </c>
      <c r="G356" s="66"/>
      <c r="H356" s="67"/>
      <c r="I356" s="67"/>
      <c r="J356" s="67"/>
      <c r="K356" s="123"/>
      <c r="L356" s="123"/>
      <c r="M356" s="67"/>
      <c r="N356" s="67"/>
      <c r="O356" s="67"/>
      <c r="P356" s="67"/>
      <c r="Q356" s="123">
        <f t="shared" si="81"/>
        <v>0</v>
      </c>
    </row>
    <row r="357" spans="2:17" ht="44.25" hidden="1" customHeight="1" x14ac:dyDescent="0.3">
      <c r="B357" s="291" t="s">
        <v>44</v>
      </c>
      <c r="C357" s="291"/>
      <c r="D357" s="291"/>
      <c r="E357" s="291"/>
      <c r="F357" s="123">
        <f t="shared" si="79"/>
        <v>0</v>
      </c>
      <c r="G357" s="117"/>
      <c r="H357" s="67"/>
      <c r="I357" s="67"/>
      <c r="J357" s="67"/>
      <c r="K357" s="123"/>
      <c r="L357" s="123"/>
      <c r="M357" s="67"/>
      <c r="N357" s="67"/>
      <c r="O357" s="67"/>
      <c r="P357" s="67"/>
      <c r="Q357" s="123">
        <f t="shared" si="81"/>
        <v>0</v>
      </c>
    </row>
    <row r="358" spans="2:17" ht="29.25" hidden="1" customHeight="1" x14ac:dyDescent="0.3">
      <c r="B358" s="291" t="s">
        <v>45</v>
      </c>
      <c r="C358" s="291"/>
      <c r="D358" s="291"/>
      <c r="E358" s="291"/>
      <c r="F358" s="123">
        <f t="shared" si="79"/>
        <v>0</v>
      </c>
      <c r="G358" s="117"/>
      <c r="H358" s="67"/>
      <c r="I358" s="67"/>
      <c r="J358" s="67"/>
      <c r="K358" s="123"/>
      <c r="L358" s="123"/>
      <c r="M358" s="67"/>
      <c r="N358" s="67"/>
      <c r="O358" s="67"/>
      <c r="P358" s="67"/>
      <c r="Q358" s="123">
        <f t="shared" si="81"/>
        <v>0</v>
      </c>
    </row>
    <row r="359" spans="2:17" ht="59.25" hidden="1" customHeight="1" x14ac:dyDescent="0.3">
      <c r="B359" s="68">
        <v>3719800</v>
      </c>
      <c r="C359" s="68">
        <v>9800</v>
      </c>
      <c r="D359" s="151" t="s">
        <v>278</v>
      </c>
      <c r="E359" s="100" t="s">
        <v>46</v>
      </c>
      <c r="F359" s="123">
        <f t="shared" si="79"/>
        <v>0</v>
      </c>
      <c r="G359" s="66">
        <f>G360+G362+G368+G390+G361+G395</f>
        <v>0</v>
      </c>
      <c r="H359" s="67">
        <f>H360+H362+H368+H390</f>
        <v>0</v>
      </c>
      <c r="I359" s="67">
        <f>I360+I362+I368+I390</f>
        <v>0</v>
      </c>
      <c r="J359" s="67">
        <f>J360+J362+J368+J390</f>
        <v>0</v>
      </c>
      <c r="K359" s="123">
        <f>M359+P359</f>
        <v>0</v>
      </c>
      <c r="L359" s="123">
        <f>L368</f>
        <v>0</v>
      </c>
      <c r="M359" s="67"/>
      <c r="N359" s="67">
        <f>N360+N362+N368+N390</f>
        <v>0</v>
      </c>
      <c r="O359" s="67">
        <f>O360+O362+O368+O390</f>
        <v>0</v>
      </c>
      <c r="P359" s="123">
        <f>P360+P362+P368+P390+P393</f>
        <v>0</v>
      </c>
      <c r="Q359" s="123">
        <f t="shared" si="81"/>
        <v>0</v>
      </c>
    </row>
    <row r="360" spans="2:17" ht="54" hidden="1" customHeight="1" x14ac:dyDescent="0.3">
      <c r="B360" s="64">
        <v>3719800</v>
      </c>
      <c r="C360" s="64">
        <v>9800</v>
      </c>
      <c r="D360" s="63" t="s">
        <v>278</v>
      </c>
      <c r="E360" s="65" t="s">
        <v>99</v>
      </c>
      <c r="F360" s="123">
        <f t="shared" si="79"/>
        <v>0</v>
      </c>
      <c r="G360" s="66"/>
      <c r="H360" s="67"/>
      <c r="I360" s="67"/>
      <c r="J360" s="67"/>
      <c r="K360" s="123">
        <f>M360+P360</f>
        <v>0</v>
      </c>
      <c r="L360" s="123"/>
      <c r="M360" s="67"/>
      <c r="N360" s="67"/>
      <c r="O360" s="67"/>
      <c r="P360" s="67"/>
      <c r="Q360" s="123">
        <f t="shared" si="81"/>
        <v>0</v>
      </c>
    </row>
    <row r="361" spans="2:17" ht="75" hidden="1" customHeight="1" x14ac:dyDescent="0.3">
      <c r="B361" s="294" t="s">
        <v>606</v>
      </c>
      <c r="C361" s="295"/>
      <c r="D361" s="295"/>
      <c r="E361" s="296"/>
      <c r="F361" s="123">
        <f t="shared" si="79"/>
        <v>0</v>
      </c>
      <c r="G361" s="66"/>
      <c r="H361" s="67"/>
      <c r="I361" s="67"/>
      <c r="J361" s="67"/>
      <c r="K361" s="123"/>
      <c r="L361" s="123"/>
      <c r="M361" s="67"/>
      <c r="N361" s="67"/>
      <c r="O361" s="67"/>
      <c r="P361" s="67"/>
      <c r="Q361" s="123">
        <f t="shared" si="81"/>
        <v>0</v>
      </c>
    </row>
    <row r="362" spans="2:17" ht="45" hidden="1" customHeight="1" x14ac:dyDescent="0.3">
      <c r="B362" s="294" t="s">
        <v>100</v>
      </c>
      <c r="C362" s="295"/>
      <c r="D362" s="295"/>
      <c r="E362" s="296"/>
      <c r="F362" s="123">
        <f t="shared" si="79"/>
        <v>0</v>
      </c>
      <c r="G362" s="66">
        <f>G363+G364+G365</f>
        <v>0</v>
      </c>
      <c r="H362" s="67"/>
      <c r="I362" s="67"/>
      <c r="J362" s="67"/>
      <c r="K362" s="123">
        <f t="shared" ref="K362:K367" si="83">M362+P362</f>
        <v>0</v>
      </c>
      <c r="L362" s="123"/>
      <c r="M362" s="67"/>
      <c r="N362" s="67"/>
      <c r="O362" s="67"/>
      <c r="P362" s="67">
        <f>P363+P364+P365</f>
        <v>0</v>
      </c>
      <c r="Q362" s="123">
        <f t="shared" si="81"/>
        <v>0</v>
      </c>
    </row>
    <row r="363" spans="2:17" ht="18" hidden="1" customHeight="1" x14ac:dyDescent="0.3">
      <c r="B363" s="294" t="s">
        <v>275</v>
      </c>
      <c r="C363" s="295"/>
      <c r="D363" s="295"/>
      <c r="E363" s="296"/>
      <c r="F363" s="123">
        <f t="shared" si="79"/>
        <v>0</v>
      </c>
      <c r="G363" s="117"/>
      <c r="H363" s="118"/>
      <c r="I363" s="118"/>
      <c r="J363" s="118"/>
      <c r="K363" s="123">
        <f t="shared" si="83"/>
        <v>0</v>
      </c>
      <c r="L363" s="123"/>
      <c r="M363" s="118"/>
      <c r="N363" s="118"/>
      <c r="O363" s="118"/>
      <c r="P363" s="118"/>
      <c r="Q363" s="123">
        <f t="shared" si="81"/>
        <v>0</v>
      </c>
    </row>
    <row r="364" spans="2:17" ht="15" hidden="1" customHeight="1" x14ac:dyDescent="0.3">
      <c r="B364" s="294" t="s">
        <v>636</v>
      </c>
      <c r="C364" s="295"/>
      <c r="D364" s="295"/>
      <c r="E364" s="296"/>
      <c r="F364" s="123">
        <f t="shared" si="79"/>
        <v>0</v>
      </c>
      <c r="G364" s="117"/>
      <c r="H364" s="118"/>
      <c r="I364" s="118"/>
      <c r="J364" s="118"/>
      <c r="K364" s="123">
        <f t="shared" si="83"/>
        <v>0</v>
      </c>
      <c r="L364" s="123"/>
      <c r="M364" s="118"/>
      <c r="N364" s="118"/>
      <c r="O364" s="118"/>
      <c r="P364" s="118"/>
      <c r="Q364" s="123">
        <f t="shared" si="81"/>
        <v>0</v>
      </c>
    </row>
    <row r="365" spans="2:17" ht="15" hidden="1" customHeight="1" x14ac:dyDescent="0.3">
      <c r="B365" s="294" t="s">
        <v>101</v>
      </c>
      <c r="C365" s="295"/>
      <c r="D365" s="295"/>
      <c r="E365" s="296"/>
      <c r="F365" s="123">
        <f t="shared" si="79"/>
        <v>0</v>
      </c>
      <c r="G365" s="117"/>
      <c r="H365" s="118"/>
      <c r="I365" s="118"/>
      <c r="J365" s="118"/>
      <c r="K365" s="123">
        <f t="shared" si="83"/>
        <v>0</v>
      </c>
      <c r="L365" s="123"/>
      <c r="M365" s="118"/>
      <c r="N365" s="118"/>
      <c r="O365" s="118"/>
      <c r="P365" s="118"/>
      <c r="Q365" s="123">
        <f t="shared" si="81"/>
        <v>0</v>
      </c>
    </row>
    <row r="366" spans="2:17" ht="15.75" hidden="1" customHeight="1" x14ac:dyDescent="0.3">
      <c r="B366" s="294" t="s">
        <v>277</v>
      </c>
      <c r="C366" s="295"/>
      <c r="D366" s="295"/>
      <c r="E366" s="296"/>
      <c r="F366" s="123">
        <f t="shared" si="79"/>
        <v>0</v>
      </c>
      <c r="G366" s="117"/>
      <c r="H366" s="118"/>
      <c r="I366" s="118"/>
      <c r="J366" s="118"/>
      <c r="K366" s="123">
        <f t="shared" si="83"/>
        <v>0</v>
      </c>
      <c r="L366" s="123"/>
      <c r="M366" s="118"/>
      <c r="N366" s="118"/>
      <c r="O366" s="118"/>
      <c r="P366" s="118"/>
      <c r="Q366" s="123">
        <f t="shared" si="81"/>
        <v>0</v>
      </c>
    </row>
    <row r="367" spans="2:17" ht="38.25" hidden="1" customHeight="1" x14ac:dyDescent="0.3">
      <c r="B367" s="64">
        <v>3719800</v>
      </c>
      <c r="C367" s="64">
        <v>9800</v>
      </c>
      <c r="D367" s="64" t="s">
        <v>278</v>
      </c>
      <c r="E367" s="64" t="s">
        <v>276</v>
      </c>
      <c r="F367" s="123">
        <f t="shared" si="79"/>
        <v>0</v>
      </c>
      <c r="G367" s="66"/>
      <c r="H367" s="67"/>
      <c r="I367" s="67"/>
      <c r="J367" s="67"/>
      <c r="K367" s="123">
        <f t="shared" si="83"/>
        <v>0</v>
      </c>
      <c r="L367" s="123"/>
      <c r="M367" s="67"/>
      <c r="N367" s="67"/>
      <c r="O367" s="67"/>
      <c r="P367" s="67"/>
      <c r="Q367" s="123">
        <f t="shared" si="81"/>
        <v>0</v>
      </c>
    </row>
    <row r="368" spans="2:17" ht="64.5" hidden="1" customHeight="1" x14ac:dyDescent="0.3">
      <c r="B368" s="64">
        <v>3719800</v>
      </c>
      <c r="C368" s="64">
        <v>9800</v>
      </c>
      <c r="D368" s="64" t="s">
        <v>278</v>
      </c>
      <c r="E368" s="110" t="s">
        <v>176</v>
      </c>
      <c r="F368" s="123">
        <f>F370+F371+F372+F373+F374+F375+F376+F377+F379+F381+F382+F383+F384+F385+F386+F387+F388+F389+F380</f>
        <v>0</v>
      </c>
      <c r="G368" s="66">
        <f>G370+G371+G372+G373+G374+G375+G376+G377+G379+G381+G382+G383+G384+G385+G386+G387+G388+G389+G380+G369+G378</f>
        <v>0</v>
      </c>
      <c r="H368" s="67"/>
      <c r="I368" s="67"/>
      <c r="J368" s="67"/>
      <c r="K368" s="123">
        <f>K370+K371+K372+K373+K374+K375+K376+K377+K379+K381+K382+K383+K384+K385+K386+K387+K388+K389+K380+500-500</f>
        <v>0</v>
      </c>
      <c r="L368" s="67"/>
      <c r="M368" s="67">
        <f>M370+M371+M372+M373+M374+M375+M376+M377+M379+M381+M382+M383+M384+M385+M386+M387+M388+M389+M380</f>
        <v>0</v>
      </c>
      <c r="N368" s="67">
        <f>N370+N371+N372+N373+N374+N375+N376+N377+N379+N381+N382+N383+N384+N385+N386+N387+N388+N389+N380</f>
        <v>0</v>
      </c>
      <c r="O368" s="67">
        <f>O370+O371+O372+O373+O374+O375+O376+O377+O379+O381+O382+O383+O384+O385+O386+O387+O388+O389+O380</f>
        <v>0</v>
      </c>
      <c r="P368" s="67"/>
      <c r="Q368" s="124">
        <f t="shared" ref="Q368:Q391" si="84">K368+F368</f>
        <v>0</v>
      </c>
    </row>
    <row r="369" spans="2:17" ht="15" hidden="1" customHeight="1" x14ac:dyDescent="0.3">
      <c r="B369" s="291" t="s">
        <v>613</v>
      </c>
      <c r="C369" s="291"/>
      <c r="D369" s="291"/>
      <c r="E369" s="291"/>
      <c r="F369" s="118">
        <f t="shared" ref="F369:F415" si="85">G369</f>
        <v>0</v>
      </c>
      <c r="G369" s="117"/>
      <c r="H369" s="118"/>
      <c r="I369" s="118"/>
      <c r="J369" s="118"/>
      <c r="K369" s="118">
        <f t="shared" ref="K369:K377" si="86">P369</f>
        <v>0</v>
      </c>
      <c r="L369" s="118"/>
      <c r="M369" s="118"/>
      <c r="N369" s="118"/>
      <c r="O369" s="118"/>
      <c r="P369" s="118"/>
      <c r="Q369" s="124">
        <f t="shared" si="84"/>
        <v>0</v>
      </c>
    </row>
    <row r="370" spans="2:17" ht="15" hidden="1" customHeight="1" x14ac:dyDescent="0.3">
      <c r="B370" s="291" t="s">
        <v>47</v>
      </c>
      <c r="C370" s="291"/>
      <c r="D370" s="291"/>
      <c r="E370" s="291"/>
      <c r="F370" s="118">
        <f t="shared" si="85"/>
        <v>0</v>
      </c>
      <c r="G370" s="117"/>
      <c r="H370" s="118"/>
      <c r="I370" s="118"/>
      <c r="J370" s="118"/>
      <c r="K370" s="118">
        <f t="shared" si="86"/>
        <v>0</v>
      </c>
      <c r="L370" s="118"/>
      <c r="M370" s="118"/>
      <c r="N370" s="118"/>
      <c r="O370" s="118"/>
      <c r="P370" s="118"/>
      <c r="Q370" s="124">
        <f t="shared" si="84"/>
        <v>0</v>
      </c>
    </row>
    <row r="371" spans="2:17" ht="15" hidden="1" customHeight="1" x14ac:dyDescent="0.3">
      <c r="B371" s="291" t="s">
        <v>48</v>
      </c>
      <c r="C371" s="291"/>
      <c r="D371" s="291"/>
      <c r="E371" s="291"/>
      <c r="F371" s="118">
        <f t="shared" si="85"/>
        <v>0</v>
      </c>
      <c r="G371" s="117"/>
      <c r="H371" s="118"/>
      <c r="I371" s="118"/>
      <c r="J371" s="118"/>
      <c r="K371" s="141">
        <f t="shared" si="86"/>
        <v>0</v>
      </c>
      <c r="L371" s="141"/>
      <c r="M371" s="118"/>
      <c r="N371" s="118"/>
      <c r="O371" s="118"/>
      <c r="P371" s="142"/>
      <c r="Q371" s="124">
        <f t="shared" si="84"/>
        <v>0</v>
      </c>
    </row>
    <row r="372" spans="2:17" ht="15" hidden="1" customHeight="1" x14ac:dyDescent="0.3">
      <c r="B372" s="291" t="s">
        <v>49</v>
      </c>
      <c r="C372" s="291"/>
      <c r="D372" s="291"/>
      <c r="E372" s="291"/>
      <c r="F372" s="118">
        <f t="shared" si="85"/>
        <v>0</v>
      </c>
      <c r="G372" s="117"/>
      <c r="H372" s="118"/>
      <c r="I372" s="118"/>
      <c r="J372" s="118"/>
      <c r="K372" s="118">
        <f t="shared" si="86"/>
        <v>0</v>
      </c>
      <c r="L372" s="118"/>
      <c r="M372" s="118"/>
      <c r="N372" s="118"/>
      <c r="O372" s="118"/>
      <c r="P372" s="118"/>
      <c r="Q372" s="124">
        <f t="shared" si="84"/>
        <v>0</v>
      </c>
    </row>
    <row r="373" spans="2:17" ht="15" hidden="1" customHeight="1" x14ac:dyDescent="0.3">
      <c r="B373" s="291" t="s">
        <v>620</v>
      </c>
      <c r="C373" s="291"/>
      <c r="D373" s="291"/>
      <c r="E373" s="291"/>
      <c r="F373" s="118">
        <f t="shared" si="85"/>
        <v>0</v>
      </c>
      <c r="G373" s="117"/>
      <c r="H373" s="118"/>
      <c r="I373" s="118"/>
      <c r="J373" s="118"/>
      <c r="K373" s="118">
        <f t="shared" si="86"/>
        <v>0</v>
      </c>
      <c r="L373" s="118"/>
      <c r="M373" s="118"/>
      <c r="N373" s="118"/>
      <c r="O373" s="118"/>
      <c r="P373" s="118"/>
      <c r="Q373" s="124">
        <f t="shared" si="84"/>
        <v>0</v>
      </c>
    </row>
    <row r="374" spans="2:17" ht="15" hidden="1" customHeight="1" x14ac:dyDescent="0.3">
      <c r="B374" s="291" t="s">
        <v>647</v>
      </c>
      <c r="C374" s="291"/>
      <c r="D374" s="291"/>
      <c r="E374" s="291"/>
      <c r="F374" s="118">
        <f t="shared" si="85"/>
        <v>0</v>
      </c>
      <c r="G374" s="117"/>
      <c r="H374" s="118"/>
      <c r="I374" s="118"/>
      <c r="J374" s="118"/>
      <c r="K374" s="118">
        <f t="shared" si="86"/>
        <v>0</v>
      </c>
      <c r="L374" s="118"/>
      <c r="M374" s="118"/>
      <c r="N374" s="118"/>
      <c r="O374" s="118"/>
      <c r="P374" s="118"/>
      <c r="Q374" s="124">
        <f t="shared" si="84"/>
        <v>0</v>
      </c>
    </row>
    <row r="375" spans="2:17" ht="15" hidden="1" customHeight="1" x14ac:dyDescent="0.3">
      <c r="B375" s="291" t="s">
        <v>635</v>
      </c>
      <c r="C375" s="291"/>
      <c r="D375" s="291"/>
      <c r="E375" s="291"/>
      <c r="F375" s="118">
        <f t="shared" si="85"/>
        <v>0</v>
      </c>
      <c r="G375" s="117"/>
      <c r="H375" s="118"/>
      <c r="I375" s="118"/>
      <c r="J375" s="118"/>
      <c r="K375" s="118">
        <f t="shared" si="86"/>
        <v>0</v>
      </c>
      <c r="L375" s="118"/>
      <c r="M375" s="118"/>
      <c r="N375" s="118"/>
      <c r="O375" s="118"/>
      <c r="P375" s="118"/>
      <c r="Q375" s="124">
        <f t="shared" si="84"/>
        <v>0</v>
      </c>
    </row>
    <row r="376" spans="2:17" ht="15" hidden="1" customHeight="1" x14ac:dyDescent="0.3">
      <c r="B376" s="291" t="s">
        <v>312</v>
      </c>
      <c r="C376" s="291"/>
      <c r="D376" s="291"/>
      <c r="E376" s="291"/>
      <c r="F376" s="118">
        <f t="shared" si="85"/>
        <v>0</v>
      </c>
      <c r="G376" s="117"/>
      <c r="H376" s="118"/>
      <c r="I376" s="118"/>
      <c r="J376" s="118"/>
      <c r="K376" s="118">
        <f t="shared" si="86"/>
        <v>0</v>
      </c>
      <c r="L376" s="118"/>
      <c r="M376" s="118"/>
      <c r="N376" s="118"/>
      <c r="O376" s="118"/>
      <c r="P376" s="118"/>
      <c r="Q376" s="124">
        <f t="shared" si="84"/>
        <v>0</v>
      </c>
    </row>
    <row r="377" spans="2:17" ht="15" hidden="1" customHeight="1" x14ac:dyDescent="0.3">
      <c r="B377" s="291" t="s">
        <v>53</v>
      </c>
      <c r="C377" s="291"/>
      <c r="D377" s="291"/>
      <c r="E377" s="291"/>
      <c r="F377" s="118">
        <f t="shared" si="85"/>
        <v>0</v>
      </c>
      <c r="G377" s="117"/>
      <c r="H377" s="118"/>
      <c r="I377" s="118"/>
      <c r="J377" s="118"/>
      <c r="K377" s="118">
        <f t="shared" si="86"/>
        <v>0</v>
      </c>
      <c r="L377" s="118"/>
      <c r="M377" s="118"/>
      <c r="N377" s="118"/>
      <c r="O377" s="118"/>
      <c r="P377" s="118"/>
      <c r="Q377" s="124">
        <f t="shared" si="84"/>
        <v>0</v>
      </c>
    </row>
    <row r="378" spans="2:17" ht="15" hidden="1" customHeight="1" x14ac:dyDescent="0.3">
      <c r="B378" s="294" t="s">
        <v>617</v>
      </c>
      <c r="C378" s="295"/>
      <c r="D378" s="295"/>
      <c r="E378" s="296"/>
      <c r="F378" s="118">
        <f t="shared" si="85"/>
        <v>0</v>
      </c>
      <c r="G378" s="117"/>
      <c r="H378" s="118"/>
      <c r="I378" s="118"/>
      <c r="J378" s="118"/>
      <c r="K378" s="118"/>
      <c r="L378" s="118"/>
      <c r="M378" s="118"/>
      <c r="N378" s="118"/>
      <c r="O378" s="118"/>
      <c r="P378" s="118"/>
      <c r="Q378" s="124">
        <f t="shared" si="84"/>
        <v>0</v>
      </c>
    </row>
    <row r="379" spans="2:17" ht="15" hidden="1" customHeight="1" x14ac:dyDescent="0.3">
      <c r="B379" s="291" t="s">
        <v>54</v>
      </c>
      <c r="C379" s="291"/>
      <c r="D379" s="291"/>
      <c r="E379" s="291"/>
      <c r="F379" s="118">
        <f t="shared" si="85"/>
        <v>0</v>
      </c>
      <c r="G379" s="117"/>
      <c r="H379" s="118"/>
      <c r="I379" s="118"/>
      <c r="J379" s="118"/>
      <c r="K379" s="118">
        <f t="shared" ref="K379:K391" si="87">P379</f>
        <v>0</v>
      </c>
      <c r="L379" s="118"/>
      <c r="M379" s="118"/>
      <c r="N379" s="118"/>
      <c r="O379" s="118"/>
      <c r="P379" s="118"/>
      <c r="Q379" s="124">
        <f t="shared" si="84"/>
        <v>0</v>
      </c>
    </row>
    <row r="380" spans="2:17" ht="15" hidden="1" customHeight="1" x14ac:dyDescent="0.3">
      <c r="B380" s="291" t="s">
        <v>55</v>
      </c>
      <c r="C380" s="291"/>
      <c r="D380" s="291"/>
      <c r="E380" s="291"/>
      <c r="F380" s="118">
        <f t="shared" si="85"/>
        <v>0</v>
      </c>
      <c r="G380" s="117"/>
      <c r="H380" s="118"/>
      <c r="I380" s="118"/>
      <c r="J380" s="118"/>
      <c r="K380" s="118">
        <f t="shared" si="87"/>
        <v>0</v>
      </c>
      <c r="L380" s="118"/>
      <c r="M380" s="118"/>
      <c r="N380" s="118"/>
      <c r="O380" s="118"/>
      <c r="P380" s="118"/>
      <c r="Q380" s="124">
        <f t="shared" si="84"/>
        <v>0</v>
      </c>
    </row>
    <row r="381" spans="2:17" ht="15" hidden="1" customHeight="1" x14ac:dyDescent="0.3">
      <c r="B381" s="291" t="s">
        <v>56</v>
      </c>
      <c r="C381" s="291"/>
      <c r="D381" s="291"/>
      <c r="E381" s="291"/>
      <c r="F381" s="118">
        <f t="shared" si="85"/>
        <v>0</v>
      </c>
      <c r="G381" s="117"/>
      <c r="H381" s="118"/>
      <c r="I381" s="118"/>
      <c r="J381" s="118"/>
      <c r="K381" s="118">
        <f t="shared" si="87"/>
        <v>0</v>
      </c>
      <c r="L381" s="118"/>
      <c r="M381" s="118"/>
      <c r="N381" s="118"/>
      <c r="O381" s="118"/>
      <c r="P381" s="118"/>
      <c r="Q381" s="124">
        <f t="shared" si="84"/>
        <v>0</v>
      </c>
    </row>
    <row r="382" spans="2:17" ht="15" hidden="1" customHeight="1" x14ac:dyDescent="0.3">
      <c r="B382" s="291" t="s">
        <v>57</v>
      </c>
      <c r="C382" s="291"/>
      <c r="D382" s="291"/>
      <c r="E382" s="291"/>
      <c r="F382" s="118">
        <f t="shared" si="85"/>
        <v>0</v>
      </c>
      <c r="G382" s="117"/>
      <c r="H382" s="118"/>
      <c r="I382" s="118"/>
      <c r="J382" s="118"/>
      <c r="K382" s="118">
        <f t="shared" si="87"/>
        <v>0</v>
      </c>
      <c r="L382" s="118"/>
      <c r="M382" s="118"/>
      <c r="N382" s="118"/>
      <c r="O382" s="118"/>
      <c r="P382" s="118"/>
      <c r="Q382" s="124">
        <f t="shared" si="84"/>
        <v>0</v>
      </c>
    </row>
    <row r="383" spans="2:17" ht="15" hidden="1" customHeight="1" x14ac:dyDescent="0.3">
      <c r="B383" s="291" t="s">
        <v>156</v>
      </c>
      <c r="C383" s="291"/>
      <c r="D383" s="291"/>
      <c r="E383" s="291"/>
      <c r="F383" s="118">
        <f t="shared" si="85"/>
        <v>0</v>
      </c>
      <c r="G383" s="117"/>
      <c r="H383" s="118"/>
      <c r="I383" s="118"/>
      <c r="J383" s="118"/>
      <c r="K383" s="118">
        <f t="shared" si="87"/>
        <v>0</v>
      </c>
      <c r="L383" s="118"/>
      <c r="M383" s="118"/>
      <c r="N383" s="118"/>
      <c r="O383" s="118"/>
      <c r="P383" s="118"/>
      <c r="Q383" s="124">
        <f t="shared" si="84"/>
        <v>0</v>
      </c>
    </row>
    <row r="384" spans="2:17" ht="15" hidden="1" customHeight="1" x14ac:dyDescent="0.3">
      <c r="B384" s="302" t="s">
        <v>58</v>
      </c>
      <c r="C384" s="302"/>
      <c r="D384" s="302"/>
      <c r="E384" s="302"/>
      <c r="F384" s="118">
        <f t="shared" si="85"/>
        <v>0</v>
      </c>
      <c r="G384" s="117"/>
      <c r="H384" s="118"/>
      <c r="I384" s="118"/>
      <c r="J384" s="118"/>
      <c r="K384" s="118">
        <f t="shared" si="87"/>
        <v>0</v>
      </c>
      <c r="L384" s="118"/>
      <c r="M384" s="118"/>
      <c r="N384" s="118"/>
      <c r="O384" s="118"/>
      <c r="P384" s="118"/>
      <c r="Q384" s="124">
        <f t="shared" si="84"/>
        <v>0</v>
      </c>
    </row>
    <row r="385" spans="2:17" ht="19.5" hidden="1" customHeight="1" x14ac:dyDescent="0.3">
      <c r="B385" s="291" t="s">
        <v>495</v>
      </c>
      <c r="C385" s="291"/>
      <c r="D385" s="291"/>
      <c r="E385" s="291"/>
      <c r="F385" s="118">
        <f t="shared" si="85"/>
        <v>0</v>
      </c>
      <c r="G385" s="117"/>
      <c r="H385" s="118"/>
      <c r="I385" s="118"/>
      <c r="J385" s="118"/>
      <c r="K385" s="118">
        <f t="shared" si="87"/>
        <v>0</v>
      </c>
      <c r="L385" s="118"/>
      <c r="M385" s="118"/>
      <c r="N385" s="118"/>
      <c r="O385" s="118"/>
      <c r="P385" s="118"/>
      <c r="Q385" s="124">
        <f t="shared" si="84"/>
        <v>0</v>
      </c>
    </row>
    <row r="386" spans="2:17" ht="15" hidden="1" customHeight="1" x14ac:dyDescent="0.3">
      <c r="B386" s="291" t="s">
        <v>59</v>
      </c>
      <c r="C386" s="291"/>
      <c r="D386" s="291"/>
      <c r="E386" s="291"/>
      <c r="F386" s="118">
        <f t="shared" si="85"/>
        <v>0</v>
      </c>
      <c r="G386" s="117"/>
      <c r="H386" s="118"/>
      <c r="I386" s="118"/>
      <c r="J386" s="118"/>
      <c r="K386" s="118">
        <f t="shared" si="87"/>
        <v>0</v>
      </c>
      <c r="L386" s="118"/>
      <c r="M386" s="118"/>
      <c r="N386" s="118"/>
      <c r="O386" s="118"/>
      <c r="P386" s="118"/>
      <c r="Q386" s="124">
        <f t="shared" si="84"/>
        <v>0</v>
      </c>
    </row>
    <row r="387" spans="2:17" ht="15" hidden="1" customHeight="1" x14ac:dyDescent="0.3">
      <c r="B387" s="291" t="s">
        <v>612</v>
      </c>
      <c r="C387" s="291"/>
      <c r="D387" s="291"/>
      <c r="E387" s="291"/>
      <c r="F387" s="118">
        <f t="shared" si="85"/>
        <v>0</v>
      </c>
      <c r="G387" s="117"/>
      <c r="H387" s="118"/>
      <c r="I387" s="118"/>
      <c r="J387" s="118"/>
      <c r="K387" s="118">
        <f t="shared" si="87"/>
        <v>0</v>
      </c>
      <c r="L387" s="118"/>
      <c r="M387" s="118"/>
      <c r="N387" s="118"/>
      <c r="O387" s="118"/>
      <c r="P387" s="118"/>
      <c r="Q387" s="124">
        <f t="shared" si="84"/>
        <v>0</v>
      </c>
    </row>
    <row r="388" spans="2:17" ht="15" hidden="1" customHeight="1" x14ac:dyDescent="0.3">
      <c r="B388" s="291" t="s">
        <v>616</v>
      </c>
      <c r="C388" s="291"/>
      <c r="D388" s="291"/>
      <c r="E388" s="291"/>
      <c r="F388" s="118">
        <f t="shared" si="85"/>
        <v>0</v>
      </c>
      <c r="G388" s="117"/>
      <c r="H388" s="118"/>
      <c r="I388" s="118"/>
      <c r="J388" s="118"/>
      <c r="K388" s="118">
        <f t="shared" si="87"/>
        <v>0</v>
      </c>
      <c r="L388" s="118"/>
      <c r="M388" s="118"/>
      <c r="N388" s="118"/>
      <c r="O388" s="118"/>
      <c r="P388" s="118"/>
      <c r="Q388" s="124">
        <f t="shared" si="84"/>
        <v>0</v>
      </c>
    </row>
    <row r="389" spans="2:17" ht="15" hidden="1" customHeight="1" x14ac:dyDescent="0.3">
      <c r="B389" s="302" t="s">
        <v>110</v>
      </c>
      <c r="C389" s="302"/>
      <c r="D389" s="302"/>
      <c r="E389" s="302"/>
      <c r="F389" s="118">
        <f t="shared" si="85"/>
        <v>0</v>
      </c>
      <c r="G389" s="117"/>
      <c r="H389" s="118"/>
      <c r="I389" s="118"/>
      <c r="J389" s="118"/>
      <c r="K389" s="118">
        <f t="shared" si="87"/>
        <v>0</v>
      </c>
      <c r="L389" s="118"/>
      <c r="M389" s="118"/>
      <c r="N389" s="118"/>
      <c r="O389" s="118"/>
      <c r="P389" s="118"/>
      <c r="Q389" s="124">
        <f t="shared" si="84"/>
        <v>0</v>
      </c>
    </row>
    <row r="390" spans="2:17" ht="105" hidden="1" customHeight="1" x14ac:dyDescent="0.3">
      <c r="B390" s="189">
        <v>3719800</v>
      </c>
      <c r="C390" s="189">
        <v>9800</v>
      </c>
      <c r="D390" s="189" t="s">
        <v>278</v>
      </c>
      <c r="E390" s="189" t="s">
        <v>60</v>
      </c>
      <c r="F390" s="143">
        <f t="shared" si="85"/>
        <v>0</v>
      </c>
      <c r="G390" s="69">
        <f>G391</f>
        <v>0</v>
      </c>
      <c r="H390" s="67"/>
      <c r="I390" s="67"/>
      <c r="J390" s="67"/>
      <c r="K390" s="123">
        <f t="shared" si="87"/>
        <v>0</v>
      </c>
      <c r="L390" s="123"/>
      <c r="M390" s="67"/>
      <c r="N390" s="67"/>
      <c r="O390" s="67"/>
      <c r="P390" s="123">
        <f>P391</f>
        <v>0</v>
      </c>
      <c r="Q390" s="124">
        <f t="shared" si="84"/>
        <v>0</v>
      </c>
    </row>
    <row r="391" spans="2:17" ht="15" hidden="1" customHeight="1" x14ac:dyDescent="0.3">
      <c r="B391" s="291" t="s">
        <v>61</v>
      </c>
      <c r="C391" s="291"/>
      <c r="D391" s="291"/>
      <c r="E391" s="291"/>
      <c r="F391" s="123">
        <f t="shared" si="85"/>
        <v>0</v>
      </c>
      <c r="G391" s="66"/>
      <c r="H391" s="67"/>
      <c r="I391" s="67"/>
      <c r="J391" s="67"/>
      <c r="K391" s="123">
        <f t="shared" si="87"/>
        <v>0</v>
      </c>
      <c r="L391" s="123"/>
      <c r="M391" s="67"/>
      <c r="N391" s="67"/>
      <c r="O391" s="67"/>
      <c r="P391" s="67"/>
      <c r="Q391" s="124">
        <f t="shared" si="84"/>
        <v>0</v>
      </c>
    </row>
    <row r="392" spans="2:17" ht="47.25" hidden="1" customHeight="1" x14ac:dyDescent="0.3">
      <c r="B392" s="189">
        <v>3719800</v>
      </c>
      <c r="C392" s="189">
        <v>9800</v>
      </c>
      <c r="D392" s="189" t="s">
        <v>278</v>
      </c>
      <c r="E392" s="189" t="s">
        <v>175</v>
      </c>
      <c r="F392" s="123">
        <f t="shared" si="85"/>
        <v>0</v>
      </c>
      <c r="G392" s="66"/>
      <c r="H392" s="67"/>
      <c r="I392" s="67"/>
      <c r="J392" s="67"/>
      <c r="K392" s="123">
        <f>K393+K394</f>
        <v>0</v>
      </c>
      <c r="L392" s="123"/>
      <c r="M392" s="123">
        <f>M393+M394</f>
        <v>0</v>
      </c>
      <c r="N392" s="67"/>
      <c r="O392" s="67"/>
      <c r="P392" s="123">
        <f>P393+P394</f>
        <v>0</v>
      </c>
      <c r="Q392" s="123">
        <f>Q393+Q394</f>
        <v>0</v>
      </c>
    </row>
    <row r="393" spans="2:17" ht="15" hidden="1" customHeight="1" x14ac:dyDescent="0.3">
      <c r="B393" s="291" t="s">
        <v>311</v>
      </c>
      <c r="C393" s="291"/>
      <c r="D393" s="291"/>
      <c r="E393" s="291"/>
      <c r="F393" s="123">
        <f t="shared" si="85"/>
        <v>0</v>
      </c>
      <c r="G393" s="66"/>
      <c r="H393" s="67"/>
      <c r="I393" s="67"/>
      <c r="J393" s="67"/>
      <c r="K393" s="123">
        <f>P393</f>
        <v>0</v>
      </c>
      <c r="L393" s="123"/>
      <c r="M393" s="118"/>
      <c r="N393" s="118"/>
      <c r="O393" s="118"/>
      <c r="P393" s="118"/>
      <c r="Q393" s="124">
        <f>K393+F393</f>
        <v>0</v>
      </c>
    </row>
    <row r="394" spans="2:17" ht="15" hidden="1" customHeight="1" x14ac:dyDescent="0.3">
      <c r="B394" s="291" t="s">
        <v>62</v>
      </c>
      <c r="C394" s="291"/>
      <c r="D394" s="291"/>
      <c r="E394" s="291"/>
      <c r="F394" s="123">
        <f t="shared" si="85"/>
        <v>0</v>
      </c>
      <c r="G394" s="66"/>
      <c r="H394" s="67"/>
      <c r="I394" s="67"/>
      <c r="J394" s="67"/>
      <c r="K394" s="123">
        <f>P394</f>
        <v>0</v>
      </c>
      <c r="L394" s="123"/>
      <c r="M394" s="67"/>
      <c r="N394" s="67"/>
      <c r="O394" s="67"/>
      <c r="P394" s="67"/>
      <c r="Q394" s="124">
        <f>K394+F394</f>
        <v>0</v>
      </c>
    </row>
    <row r="395" spans="2:17" ht="110.25" hidden="1" customHeight="1" x14ac:dyDescent="0.3">
      <c r="B395" s="189">
        <v>3719800</v>
      </c>
      <c r="C395" s="189">
        <v>9800</v>
      </c>
      <c r="D395" s="189" t="s">
        <v>278</v>
      </c>
      <c r="E395" s="64" t="s">
        <v>63</v>
      </c>
      <c r="F395" s="123">
        <f t="shared" si="85"/>
        <v>0</v>
      </c>
      <c r="G395" s="66">
        <f>SUM(G396:G414)</f>
        <v>0</v>
      </c>
      <c r="H395" s="67"/>
      <c r="I395" s="67"/>
      <c r="J395" s="67"/>
      <c r="K395" s="123">
        <f>SUM(K396:K411)</f>
        <v>0</v>
      </c>
      <c r="L395" s="123"/>
      <c r="M395" s="123">
        <f>SUM(M396:M411)</f>
        <v>0</v>
      </c>
      <c r="N395" s="67">
        <f>SUM(N396:N411)</f>
        <v>0</v>
      </c>
      <c r="O395" s="67">
        <f>SUM(O396:O411)</f>
        <v>0</v>
      </c>
      <c r="P395" s="123">
        <f>SUM(P396:P411)</f>
        <v>0</v>
      </c>
      <c r="Q395" s="123">
        <f>SUM(Q396:Q414)</f>
        <v>0</v>
      </c>
    </row>
    <row r="396" spans="2:17" ht="31.5" hidden="1" customHeight="1" x14ac:dyDescent="0.3">
      <c r="B396" s="291" t="s">
        <v>512</v>
      </c>
      <c r="C396" s="291"/>
      <c r="D396" s="291"/>
      <c r="E396" s="291"/>
      <c r="F396" s="123">
        <f t="shared" si="85"/>
        <v>0</v>
      </c>
      <c r="G396" s="144"/>
      <c r="H396" s="118"/>
      <c r="I396" s="118"/>
      <c r="J396" s="118"/>
      <c r="K396" s="123"/>
      <c r="L396" s="123"/>
      <c r="M396" s="118"/>
      <c r="N396" s="118"/>
      <c r="O396" s="118"/>
      <c r="P396" s="118"/>
      <c r="Q396" s="123">
        <f t="shared" ref="Q396:Q414" si="88">K396+F396</f>
        <v>0</v>
      </c>
    </row>
    <row r="397" spans="2:17" ht="33.75" hidden="1" customHeight="1" x14ac:dyDescent="0.3">
      <c r="B397" s="291" t="s">
        <v>513</v>
      </c>
      <c r="C397" s="291"/>
      <c r="D397" s="291"/>
      <c r="E397" s="291"/>
      <c r="F397" s="123">
        <f t="shared" si="85"/>
        <v>0</v>
      </c>
      <c r="G397" s="144"/>
      <c r="H397" s="118"/>
      <c r="I397" s="118"/>
      <c r="J397" s="118"/>
      <c r="K397" s="123"/>
      <c r="L397" s="123"/>
      <c r="M397" s="118"/>
      <c r="N397" s="118"/>
      <c r="O397" s="118"/>
      <c r="P397" s="118"/>
      <c r="Q397" s="123">
        <f t="shared" si="88"/>
        <v>0</v>
      </c>
    </row>
    <row r="398" spans="2:17" ht="33.75" hidden="1" customHeight="1" x14ac:dyDescent="0.3">
      <c r="B398" s="291" t="s">
        <v>514</v>
      </c>
      <c r="C398" s="291"/>
      <c r="D398" s="291"/>
      <c r="E398" s="291"/>
      <c r="F398" s="123">
        <f t="shared" si="85"/>
        <v>0</v>
      </c>
      <c r="G398" s="144"/>
      <c r="H398" s="118"/>
      <c r="I398" s="118"/>
      <c r="J398" s="118"/>
      <c r="K398" s="123"/>
      <c r="L398" s="123"/>
      <c r="M398" s="118"/>
      <c r="N398" s="118"/>
      <c r="O398" s="118"/>
      <c r="P398" s="118"/>
      <c r="Q398" s="123">
        <f t="shared" si="88"/>
        <v>0</v>
      </c>
    </row>
    <row r="399" spans="2:17" ht="33.75" hidden="1" customHeight="1" x14ac:dyDescent="0.3">
      <c r="B399" s="291" t="s">
        <v>515</v>
      </c>
      <c r="C399" s="291"/>
      <c r="D399" s="291"/>
      <c r="E399" s="291"/>
      <c r="F399" s="123">
        <f t="shared" si="85"/>
        <v>0</v>
      </c>
      <c r="G399" s="144"/>
      <c r="H399" s="67"/>
      <c r="I399" s="67"/>
      <c r="J399" s="67"/>
      <c r="K399" s="123"/>
      <c r="L399" s="123"/>
      <c r="M399" s="67"/>
      <c r="N399" s="67"/>
      <c r="O399" s="67"/>
      <c r="P399" s="67"/>
      <c r="Q399" s="123">
        <f t="shared" si="88"/>
        <v>0</v>
      </c>
    </row>
    <row r="400" spans="2:17" ht="42.75" hidden="1" customHeight="1" x14ac:dyDescent="0.3">
      <c r="B400" s="291" t="s">
        <v>516</v>
      </c>
      <c r="C400" s="291"/>
      <c r="D400" s="291"/>
      <c r="E400" s="291"/>
      <c r="F400" s="123">
        <f t="shared" si="85"/>
        <v>0</v>
      </c>
      <c r="G400" s="144"/>
      <c r="H400" s="67"/>
      <c r="I400" s="67"/>
      <c r="J400" s="67"/>
      <c r="K400" s="123"/>
      <c r="L400" s="123"/>
      <c r="M400" s="67"/>
      <c r="N400" s="67"/>
      <c r="O400" s="67"/>
      <c r="P400" s="67"/>
      <c r="Q400" s="123">
        <f t="shared" si="88"/>
        <v>0</v>
      </c>
    </row>
    <row r="401" spans="2:17" ht="34.5" hidden="1" customHeight="1" x14ac:dyDescent="0.3">
      <c r="B401" s="291" t="s">
        <v>517</v>
      </c>
      <c r="C401" s="291"/>
      <c r="D401" s="291"/>
      <c r="E401" s="291"/>
      <c r="F401" s="123">
        <f t="shared" si="85"/>
        <v>0</v>
      </c>
      <c r="G401" s="144"/>
      <c r="H401" s="118"/>
      <c r="I401" s="118"/>
      <c r="J401" s="118"/>
      <c r="K401" s="123"/>
      <c r="L401" s="123"/>
      <c r="M401" s="118"/>
      <c r="N401" s="118"/>
      <c r="O401" s="118"/>
      <c r="P401" s="118"/>
      <c r="Q401" s="123">
        <f t="shared" si="88"/>
        <v>0</v>
      </c>
    </row>
    <row r="402" spans="2:17" ht="38.25" hidden="1" customHeight="1" x14ac:dyDescent="0.3">
      <c r="B402" s="291" t="s">
        <v>518</v>
      </c>
      <c r="C402" s="291"/>
      <c r="D402" s="291"/>
      <c r="E402" s="291"/>
      <c r="F402" s="123">
        <f t="shared" si="85"/>
        <v>0</v>
      </c>
      <c r="G402" s="144"/>
      <c r="H402" s="118"/>
      <c r="I402" s="118"/>
      <c r="J402" s="118"/>
      <c r="K402" s="123"/>
      <c r="L402" s="123"/>
      <c r="M402" s="118"/>
      <c r="N402" s="118"/>
      <c r="O402" s="118"/>
      <c r="P402" s="118"/>
      <c r="Q402" s="123">
        <f t="shared" si="88"/>
        <v>0</v>
      </c>
    </row>
    <row r="403" spans="2:17" ht="32.25" hidden="1" customHeight="1" x14ac:dyDescent="0.3">
      <c r="B403" s="291" t="s">
        <v>519</v>
      </c>
      <c r="C403" s="291"/>
      <c r="D403" s="291"/>
      <c r="E403" s="291"/>
      <c r="F403" s="123">
        <f t="shared" si="85"/>
        <v>0</v>
      </c>
      <c r="G403" s="144"/>
      <c r="H403" s="118"/>
      <c r="I403" s="118"/>
      <c r="J403" s="118"/>
      <c r="K403" s="123"/>
      <c r="L403" s="123"/>
      <c r="M403" s="118"/>
      <c r="N403" s="118"/>
      <c r="O403" s="118"/>
      <c r="P403" s="118"/>
      <c r="Q403" s="123">
        <f t="shared" si="88"/>
        <v>0</v>
      </c>
    </row>
    <row r="404" spans="2:17" ht="45" hidden="1" customHeight="1" x14ac:dyDescent="0.3">
      <c r="B404" s="291" t="s">
        <v>520</v>
      </c>
      <c r="C404" s="291"/>
      <c r="D404" s="291"/>
      <c r="E404" s="291"/>
      <c r="F404" s="123">
        <f t="shared" si="85"/>
        <v>0</v>
      </c>
      <c r="G404" s="144"/>
      <c r="H404" s="118"/>
      <c r="I404" s="118"/>
      <c r="J404" s="118"/>
      <c r="K404" s="123"/>
      <c r="L404" s="123"/>
      <c r="M404" s="118"/>
      <c r="N404" s="118"/>
      <c r="O404" s="118"/>
      <c r="P404" s="118"/>
      <c r="Q404" s="123">
        <f t="shared" si="88"/>
        <v>0</v>
      </c>
    </row>
    <row r="405" spans="2:17" ht="33" hidden="1" customHeight="1" x14ac:dyDescent="0.3">
      <c r="B405" s="291" t="s">
        <v>521</v>
      </c>
      <c r="C405" s="291"/>
      <c r="D405" s="291"/>
      <c r="E405" s="291"/>
      <c r="F405" s="123">
        <f t="shared" si="85"/>
        <v>0</v>
      </c>
      <c r="G405" s="144"/>
      <c r="H405" s="118"/>
      <c r="I405" s="118"/>
      <c r="J405" s="118"/>
      <c r="K405" s="123"/>
      <c r="L405" s="123"/>
      <c r="M405" s="118"/>
      <c r="N405" s="118"/>
      <c r="O405" s="118"/>
      <c r="P405" s="118"/>
      <c r="Q405" s="123">
        <f t="shared" si="88"/>
        <v>0</v>
      </c>
    </row>
    <row r="406" spans="2:17" ht="31.5" hidden="1" customHeight="1" x14ac:dyDescent="0.3">
      <c r="B406" s="291" t="s">
        <v>522</v>
      </c>
      <c r="C406" s="291"/>
      <c r="D406" s="291"/>
      <c r="E406" s="291"/>
      <c r="F406" s="123">
        <f t="shared" si="85"/>
        <v>0</v>
      </c>
      <c r="G406" s="144"/>
      <c r="H406" s="118"/>
      <c r="I406" s="118"/>
      <c r="J406" s="118"/>
      <c r="K406" s="123"/>
      <c r="L406" s="123"/>
      <c r="M406" s="118"/>
      <c r="N406" s="118"/>
      <c r="O406" s="118"/>
      <c r="P406" s="118"/>
      <c r="Q406" s="123">
        <f t="shared" si="88"/>
        <v>0</v>
      </c>
    </row>
    <row r="407" spans="2:17" ht="34.5" hidden="1" customHeight="1" x14ac:dyDescent="0.3">
      <c r="B407" s="291" t="s">
        <v>523</v>
      </c>
      <c r="C407" s="291"/>
      <c r="D407" s="291"/>
      <c r="E407" s="291"/>
      <c r="F407" s="123">
        <f t="shared" si="85"/>
        <v>0</v>
      </c>
      <c r="G407" s="144"/>
      <c r="H407" s="118"/>
      <c r="I407" s="118"/>
      <c r="J407" s="118"/>
      <c r="K407" s="123"/>
      <c r="L407" s="123"/>
      <c r="M407" s="118"/>
      <c r="N407" s="118"/>
      <c r="O407" s="118"/>
      <c r="P407" s="118"/>
      <c r="Q407" s="123">
        <f t="shared" si="88"/>
        <v>0</v>
      </c>
    </row>
    <row r="408" spans="2:17" ht="42" hidden="1" customHeight="1" x14ac:dyDescent="0.3">
      <c r="B408" s="291" t="s">
        <v>524</v>
      </c>
      <c r="C408" s="291"/>
      <c r="D408" s="291"/>
      <c r="E408" s="291"/>
      <c r="F408" s="123">
        <f t="shared" si="85"/>
        <v>0</v>
      </c>
      <c r="G408" s="144"/>
      <c r="H408" s="118"/>
      <c r="I408" s="118"/>
      <c r="J408" s="118"/>
      <c r="K408" s="123"/>
      <c r="L408" s="123"/>
      <c r="M408" s="118"/>
      <c r="N408" s="118"/>
      <c r="O408" s="118"/>
      <c r="P408" s="118"/>
      <c r="Q408" s="123">
        <f t="shared" si="88"/>
        <v>0</v>
      </c>
    </row>
    <row r="409" spans="2:17" ht="34.5" hidden="1" customHeight="1" x14ac:dyDescent="0.3">
      <c r="B409" s="291" t="s">
        <v>525</v>
      </c>
      <c r="C409" s="291"/>
      <c r="D409" s="291"/>
      <c r="E409" s="291"/>
      <c r="F409" s="123">
        <f t="shared" si="85"/>
        <v>0</v>
      </c>
      <c r="G409" s="144"/>
      <c r="H409" s="118"/>
      <c r="I409" s="118"/>
      <c r="J409" s="118"/>
      <c r="K409" s="123"/>
      <c r="L409" s="123"/>
      <c r="M409" s="118"/>
      <c r="N409" s="118"/>
      <c r="O409" s="118"/>
      <c r="P409" s="118"/>
      <c r="Q409" s="123">
        <f t="shared" si="88"/>
        <v>0</v>
      </c>
    </row>
    <row r="410" spans="2:17" ht="33.75" hidden="1" customHeight="1" x14ac:dyDescent="0.3">
      <c r="B410" s="291" t="s">
        <v>526</v>
      </c>
      <c r="C410" s="291"/>
      <c r="D410" s="291"/>
      <c r="E410" s="291"/>
      <c r="F410" s="123">
        <f t="shared" si="85"/>
        <v>0</v>
      </c>
      <c r="G410" s="144"/>
      <c r="H410" s="118"/>
      <c r="I410" s="118"/>
      <c r="J410" s="118"/>
      <c r="K410" s="123"/>
      <c r="L410" s="123"/>
      <c r="M410" s="118"/>
      <c r="N410" s="118"/>
      <c r="O410" s="118"/>
      <c r="P410" s="118"/>
      <c r="Q410" s="123">
        <f t="shared" si="88"/>
        <v>0</v>
      </c>
    </row>
    <row r="411" spans="2:17" ht="35.25" hidden="1" customHeight="1" x14ac:dyDescent="0.3">
      <c r="B411" s="291" t="s">
        <v>527</v>
      </c>
      <c r="C411" s="291"/>
      <c r="D411" s="291"/>
      <c r="E411" s="291"/>
      <c r="F411" s="123">
        <f t="shared" si="85"/>
        <v>0</v>
      </c>
      <c r="G411" s="144"/>
      <c r="H411" s="118"/>
      <c r="I411" s="118"/>
      <c r="J411" s="118"/>
      <c r="K411" s="123"/>
      <c r="L411" s="123"/>
      <c r="M411" s="118"/>
      <c r="N411" s="118"/>
      <c r="O411" s="118"/>
      <c r="P411" s="118"/>
      <c r="Q411" s="123">
        <f t="shared" si="88"/>
        <v>0</v>
      </c>
    </row>
    <row r="412" spans="2:17" ht="47.25" hidden="1" customHeight="1" x14ac:dyDescent="0.3">
      <c r="B412" s="291" t="s">
        <v>529</v>
      </c>
      <c r="C412" s="291"/>
      <c r="D412" s="291"/>
      <c r="E412" s="291"/>
      <c r="F412" s="123">
        <f t="shared" si="85"/>
        <v>0</v>
      </c>
      <c r="G412" s="144"/>
      <c r="H412" s="118"/>
      <c r="I412" s="118"/>
      <c r="J412" s="118"/>
      <c r="K412" s="123"/>
      <c r="L412" s="123"/>
      <c r="M412" s="118"/>
      <c r="N412" s="118"/>
      <c r="O412" s="118"/>
      <c r="P412" s="118"/>
      <c r="Q412" s="123">
        <f t="shared" si="88"/>
        <v>0</v>
      </c>
    </row>
    <row r="413" spans="2:17" ht="49.5" hidden="1" customHeight="1" x14ac:dyDescent="0.3">
      <c r="B413" s="291" t="s">
        <v>530</v>
      </c>
      <c r="C413" s="291"/>
      <c r="D413" s="291"/>
      <c r="E413" s="291"/>
      <c r="F413" s="123">
        <f t="shared" si="85"/>
        <v>0</v>
      </c>
      <c r="G413" s="144"/>
      <c r="H413" s="118"/>
      <c r="I413" s="118"/>
      <c r="J413" s="118"/>
      <c r="K413" s="123"/>
      <c r="L413" s="123"/>
      <c r="M413" s="118"/>
      <c r="N413" s="118"/>
      <c r="O413" s="118"/>
      <c r="P413" s="118"/>
      <c r="Q413" s="123">
        <f t="shared" si="88"/>
        <v>0</v>
      </c>
    </row>
    <row r="414" spans="2:17" ht="43.5" hidden="1" customHeight="1" x14ac:dyDescent="0.3">
      <c r="B414" s="291" t="s">
        <v>531</v>
      </c>
      <c r="C414" s="291"/>
      <c r="D414" s="291"/>
      <c r="E414" s="291"/>
      <c r="F414" s="123">
        <f t="shared" si="85"/>
        <v>0</v>
      </c>
      <c r="G414" s="144"/>
      <c r="H414" s="118"/>
      <c r="I414" s="118"/>
      <c r="J414" s="118"/>
      <c r="K414" s="123"/>
      <c r="L414" s="123"/>
      <c r="M414" s="118"/>
      <c r="N414" s="118"/>
      <c r="O414" s="118"/>
      <c r="P414" s="118"/>
      <c r="Q414" s="123">
        <f t="shared" si="88"/>
        <v>0</v>
      </c>
    </row>
    <row r="415" spans="2:17" ht="15" hidden="1" customHeight="1" x14ac:dyDescent="0.3">
      <c r="B415" s="291"/>
      <c r="C415" s="291"/>
      <c r="D415" s="291"/>
      <c r="E415" s="291"/>
      <c r="F415" s="123">
        <f t="shared" si="85"/>
        <v>0</v>
      </c>
      <c r="G415" s="117"/>
      <c r="H415" s="118"/>
      <c r="I415" s="118"/>
      <c r="J415" s="118"/>
      <c r="K415" s="123"/>
      <c r="L415" s="123"/>
      <c r="M415" s="118"/>
      <c r="N415" s="118"/>
      <c r="O415" s="118"/>
      <c r="P415" s="118"/>
      <c r="Q415" s="123"/>
    </row>
    <row r="416" spans="2:17" ht="57" hidden="1" customHeight="1" x14ac:dyDescent="0.3">
      <c r="B416" s="68">
        <v>3719700</v>
      </c>
      <c r="C416" s="68">
        <v>9700</v>
      </c>
      <c r="D416" s="151"/>
      <c r="E416" s="101" t="s">
        <v>183</v>
      </c>
      <c r="F416" s="123">
        <f t="shared" ref="F416:F443" si="89">G416+J416</f>
        <v>0</v>
      </c>
      <c r="G416" s="69">
        <f>SUM(G417:G422)</f>
        <v>0</v>
      </c>
      <c r="H416" s="67">
        <f>SUM(H417:H422)</f>
        <v>0</v>
      </c>
      <c r="I416" s="67">
        <f>SUM(I417:I422)</f>
        <v>0</v>
      </c>
      <c r="J416" s="67">
        <f>SUM(J417:J422)</f>
        <v>0</v>
      </c>
      <c r="K416" s="123">
        <f t="shared" ref="K416:K443" si="90">M416+P416</f>
        <v>0</v>
      </c>
      <c r="L416" s="67">
        <f>SUM(L417:L422)</f>
        <v>0</v>
      </c>
      <c r="M416" s="67">
        <f>SUM(M417:M422)</f>
        <v>0</v>
      </c>
      <c r="N416" s="67">
        <f>SUM(N417:N422)</f>
        <v>0</v>
      </c>
      <c r="O416" s="67">
        <f>SUM(O417:O422)</f>
        <v>0</v>
      </c>
      <c r="P416" s="67">
        <f>SUM(P417:P422)</f>
        <v>0</v>
      </c>
      <c r="Q416" s="123">
        <f t="shared" ref="Q416:Q443" si="91">F416+K416</f>
        <v>0</v>
      </c>
    </row>
    <row r="417" spans="2:17" ht="30" hidden="1" customHeight="1" x14ac:dyDescent="0.3">
      <c r="B417" s="64">
        <v>3719700</v>
      </c>
      <c r="C417" s="64">
        <v>9720</v>
      </c>
      <c r="D417" s="64" t="s">
        <v>278</v>
      </c>
      <c r="E417" s="64" t="s">
        <v>184</v>
      </c>
      <c r="F417" s="123">
        <f t="shared" si="89"/>
        <v>0</v>
      </c>
      <c r="G417" s="66"/>
      <c r="H417" s="67"/>
      <c r="I417" s="67"/>
      <c r="J417" s="67"/>
      <c r="K417" s="123">
        <f t="shared" si="90"/>
        <v>0</v>
      </c>
      <c r="L417" s="123"/>
      <c r="M417" s="67"/>
      <c r="N417" s="67"/>
      <c r="O417" s="67"/>
      <c r="P417" s="67"/>
      <c r="Q417" s="123">
        <f t="shared" si="91"/>
        <v>0</v>
      </c>
    </row>
    <row r="418" spans="2:17" ht="36.75" hidden="1" customHeight="1" x14ac:dyDescent="0.3">
      <c r="B418" s="64">
        <v>3719700</v>
      </c>
      <c r="C418" s="64">
        <v>9730</v>
      </c>
      <c r="D418" s="64" t="s">
        <v>278</v>
      </c>
      <c r="E418" s="64" t="s">
        <v>185</v>
      </c>
      <c r="F418" s="123">
        <f t="shared" si="89"/>
        <v>0</v>
      </c>
      <c r="G418" s="66"/>
      <c r="H418" s="67"/>
      <c r="I418" s="67"/>
      <c r="J418" s="67"/>
      <c r="K418" s="123">
        <f t="shared" si="90"/>
        <v>0</v>
      </c>
      <c r="L418" s="123"/>
      <c r="M418" s="67"/>
      <c r="N418" s="67"/>
      <c r="O418" s="67"/>
      <c r="P418" s="67"/>
      <c r="Q418" s="123">
        <f t="shared" si="91"/>
        <v>0</v>
      </c>
    </row>
    <row r="419" spans="2:17" ht="30" hidden="1" customHeight="1" x14ac:dyDescent="0.3">
      <c r="B419" s="64">
        <v>3719700</v>
      </c>
      <c r="C419" s="64">
        <v>9740</v>
      </c>
      <c r="D419" s="64" t="s">
        <v>278</v>
      </c>
      <c r="E419" s="64" t="s">
        <v>186</v>
      </c>
      <c r="F419" s="123">
        <f t="shared" si="89"/>
        <v>0</v>
      </c>
      <c r="G419" s="66"/>
      <c r="H419" s="67"/>
      <c r="I419" s="67"/>
      <c r="J419" s="67"/>
      <c r="K419" s="123">
        <f t="shared" si="90"/>
        <v>0</v>
      </c>
      <c r="L419" s="123"/>
      <c r="M419" s="67"/>
      <c r="N419" s="67"/>
      <c r="O419" s="67"/>
      <c r="P419" s="67"/>
      <c r="Q419" s="123">
        <f t="shared" si="91"/>
        <v>0</v>
      </c>
    </row>
    <row r="420" spans="2:17" ht="45" hidden="1" customHeight="1" x14ac:dyDescent="0.3">
      <c r="B420" s="64">
        <v>3719700</v>
      </c>
      <c r="C420" s="64">
        <v>9750</v>
      </c>
      <c r="D420" s="64" t="s">
        <v>278</v>
      </c>
      <c r="E420" s="64" t="s">
        <v>187</v>
      </c>
      <c r="F420" s="123">
        <f t="shared" si="89"/>
        <v>0</v>
      </c>
      <c r="G420" s="66"/>
      <c r="H420" s="67"/>
      <c r="I420" s="67"/>
      <c r="J420" s="67"/>
      <c r="K420" s="123">
        <f t="shared" si="90"/>
        <v>0</v>
      </c>
      <c r="L420" s="123"/>
      <c r="M420" s="67"/>
      <c r="N420" s="67"/>
      <c r="O420" s="67"/>
      <c r="P420" s="67"/>
      <c r="Q420" s="123">
        <f t="shared" si="91"/>
        <v>0</v>
      </c>
    </row>
    <row r="421" spans="2:17" ht="45" hidden="1" customHeight="1" x14ac:dyDescent="0.3">
      <c r="B421" s="64">
        <v>3719700</v>
      </c>
      <c r="C421" s="64">
        <v>9760</v>
      </c>
      <c r="D421" s="64" t="s">
        <v>278</v>
      </c>
      <c r="E421" s="64" t="s">
        <v>188</v>
      </c>
      <c r="F421" s="123">
        <f t="shared" si="89"/>
        <v>0</v>
      </c>
      <c r="G421" s="66"/>
      <c r="H421" s="67"/>
      <c r="I421" s="67"/>
      <c r="J421" s="67"/>
      <c r="K421" s="123">
        <f t="shared" si="90"/>
        <v>0</v>
      </c>
      <c r="L421" s="123"/>
      <c r="M421" s="67"/>
      <c r="N421" s="67"/>
      <c r="O421" s="67"/>
      <c r="P421" s="67"/>
      <c r="Q421" s="123">
        <f t="shared" si="91"/>
        <v>0</v>
      </c>
    </row>
    <row r="422" spans="2:17" ht="15" hidden="1" customHeight="1" x14ac:dyDescent="0.3">
      <c r="B422" s="64">
        <v>3719770</v>
      </c>
      <c r="C422" s="64">
        <v>9770</v>
      </c>
      <c r="D422" s="64" t="s">
        <v>278</v>
      </c>
      <c r="E422" s="110" t="s">
        <v>189</v>
      </c>
      <c r="F422" s="123">
        <f t="shared" si="89"/>
        <v>0</v>
      </c>
      <c r="G422" s="66"/>
      <c r="H422" s="67"/>
      <c r="I422" s="67"/>
      <c r="J422" s="67"/>
      <c r="K422" s="123">
        <f t="shared" si="90"/>
        <v>0</v>
      </c>
      <c r="L422" s="67"/>
      <c r="M422" s="67"/>
      <c r="N422" s="67"/>
      <c r="O422" s="67"/>
      <c r="P422" s="67"/>
      <c r="Q422" s="123">
        <f t="shared" si="91"/>
        <v>0</v>
      </c>
    </row>
    <row r="423" spans="2:17" ht="35.25" hidden="1" customHeight="1" x14ac:dyDescent="0.3">
      <c r="B423" s="291" t="s">
        <v>628</v>
      </c>
      <c r="C423" s="291"/>
      <c r="D423" s="291"/>
      <c r="E423" s="291"/>
      <c r="F423" s="3">
        <f t="shared" si="89"/>
        <v>0</v>
      </c>
      <c r="G423" s="7">
        <v>0</v>
      </c>
      <c r="H423" s="8"/>
      <c r="I423" s="8"/>
      <c r="J423" s="8"/>
      <c r="K423" s="3">
        <f t="shared" si="90"/>
        <v>0</v>
      </c>
      <c r="L423" s="3"/>
      <c r="M423" s="8"/>
      <c r="N423" s="8"/>
      <c r="O423" s="8"/>
      <c r="P423" s="8"/>
      <c r="Q423" s="3">
        <f t="shared" si="91"/>
        <v>0</v>
      </c>
    </row>
    <row r="424" spans="2:17" ht="15" hidden="1" customHeight="1" x14ac:dyDescent="0.3">
      <c r="B424" s="291" t="s">
        <v>621</v>
      </c>
      <c r="C424" s="291"/>
      <c r="D424" s="291"/>
      <c r="E424" s="291"/>
      <c r="F424" s="3">
        <f t="shared" si="89"/>
        <v>0</v>
      </c>
      <c r="G424" s="7"/>
      <c r="H424" s="8"/>
      <c r="I424" s="8"/>
      <c r="J424" s="8"/>
      <c r="K424" s="3">
        <f t="shared" si="90"/>
        <v>0</v>
      </c>
      <c r="L424" s="3"/>
      <c r="M424" s="8"/>
      <c r="N424" s="8"/>
      <c r="O424" s="8"/>
      <c r="P424" s="8"/>
      <c r="Q424" s="3">
        <f t="shared" si="91"/>
        <v>0</v>
      </c>
    </row>
    <row r="425" spans="2:17" ht="42.75" hidden="1" customHeight="1" x14ac:dyDescent="0.3">
      <c r="B425" s="68">
        <v>3719810</v>
      </c>
      <c r="C425" s="68">
        <v>9810</v>
      </c>
      <c r="D425" s="151" t="s">
        <v>278</v>
      </c>
      <c r="E425" s="101" t="s">
        <v>105</v>
      </c>
      <c r="F425" s="123">
        <f t="shared" si="89"/>
        <v>0</v>
      </c>
      <c r="G425" s="69">
        <f>SUM(G426:G443)</f>
        <v>0</v>
      </c>
      <c r="H425" s="69">
        <f t="shared" ref="H425:J425" si="92">SUM(H426:H443)</f>
        <v>0</v>
      </c>
      <c r="I425" s="69">
        <f t="shared" si="92"/>
        <v>0</v>
      </c>
      <c r="J425" s="69">
        <f t="shared" si="92"/>
        <v>0</v>
      </c>
      <c r="K425" s="123">
        <f t="shared" si="90"/>
        <v>0</v>
      </c>
      <c r="L425" s="69">
        <f t="shared" ref="L425:P425" si="93">SUM(L426:L443)</f>
        <v>0</v>
      </c>
      <c r="M425" s="69">
        <f t="shared" si="93"/>
        <v>0</v>
      </c>
      <c r="N425" s="69">
        <f t="shared" si="93"/>
        <v>0</v>
      </c>
      <c r="O425" s="69">
        <f t="shared" si="93"/>
        <v>0</v>
      </c>
      <c r="P425" s="69">
        <f t="shared" si="93"/>
        <v>0</v>
      </c>
      <c r="Q425" s="123">
        <f t="shared" si="91"/>
        <v>0</v>
      </c>
    </row>
    <row r="426" spans="2:17" ht="15" hidden="1" customHeight="1" x14ac:dyDescent="0.3">
      <c r="B426" s="302" t="s">
        <v>106</v>
      </c>
      <c r="C426" s="302"/>
      <c r="D426" s="302"/>
      <c r="E426" s="302"/>
      <c r="F426" s="97">
        <f t="shared" si="89"/>
        <v>0</v>
      </c>
      <c r="G426" s="117"/>
      <c r="H426" s="118"/>
      <c r="I426" s="118"/>
      <c r="J426" s="118"/>
      <c r="K426" s="97">
        <f t="shared" si="90"/>
        <v>0</v>
      </c>
      <c r="L426" s="97"/>
      <c r="M426" s="118"/>
      <c r="N426" s="118"/>
      <c r="O426" s="118"/>
      <c r="P426" s="118"/>
      <c r="Q426" s="97">
        <f t="shared" si="91"/>
        <v>0</v>
      </c>
    </row>
    <row r="427" spans="2:17" ht="15" hidden="1" customHeight="1" x14ac:dyDescent="0.3">
      <c r="B427" s="302" t="s">
        <v>107</v>
      </c>
      <c r="C427" s="302"/>
      <c r="D427" s="302"/>
      <c r="E427" s="302"/>
      <c r="F427" s="97">
        <f t="shared" si="89"/>
        <v>0</v>
      </c>
      <c r="G427" s="117"/>
      <c r="H427" s="118"/>
      <c r="I427" s="118"/>
      <c r="J427" s="118"/>
      <c r="K427" s="97">
        <f t="shared" si="90"/>
        <v>0</v>
      </c>
      <c r="L427" s="97"/>
      <c r="M427" s="118"/>
      <c r="N427" s="118"/>
      <c r="O427" s="118"/>
      <c r="P427" s="118"/>
      <c r="Q427" s="97">
        <f t="shared" si="91"/>
        <v>0</v>
      </c>
    </row>
    <row r="428" spans="2:17" ht="15" hidden="1" customHeight="1" x14ac:dyDescent="0.3">
      <c r="B428" s="302" t="s">
        <v>108</v>
      </c>
      <c r="C428" s="302"/>
      <c r="D428" s="302"/>
      <c r="E428" s="302"/>
      <c r="F428" s="97">
        <f t="shared" si="89"/>
        <v>0</v>
      </c>
      <c r="G428" s="117"/>
      <c r="H428" s="118"/>
      <c r="I428" s="118"/>
      <c r="J428" s="118"/>
      <c r="K428" s="97">
        <f t="shared" si="90"/>
        <v>0</v>
      </c>
      <c r="L428" s="97"/>
      <c r="M428" s="118"/>
      <c r="N428" s="118"/>
      <c r="O428" s="118"/>
      <c r="P428" s="118"/>
      <c r="Q428" s="97">
        <f t="shared" si="91"/>
        <v>0</v>
      </c>
    </row>
    <row r="429" spans="2:17" ht="15" hidden="1" customHeight="1" x14ac:dyDescent="0.3">
      <c r="B429" s="302" t="s">
        <v>109</v>
      </c>
      <c r="C429" s="302"/>
      <c r="D429" s="302"/>
      <c r="E429" s="302"/>
      <c r="F429" s="97">
        <f t="shared" si="89"/>
        <v>0</v>
      </c>
      <c r="G429" s="117"/>
      <c r="H429" s="118"/>
      <c r="I429" s="118"/>
      <c r="J429" s="118"/>
      <c r="K429" s="97">
        <f t="shared" si="90"/>
        <v>0</v>
      </c>
      <c r="L429" s="97"/>
      <c r="M429" s="118"/>
      <c r="N429" s="118"/>
      <c r="O429" s="118"/>
      <c r="P429" s="118"/>
      <c r="Q429" s="97">
        <f t="shared" si="91"/>
        <v>0</v>
      </c>
    </row>
    <row r="430" spans="2:17" ht="15" hidden="1" customHeight="1" x14ac:dyDescent="0.3">
      <c r="B430" s="302" t="s">
        <v>110</v>
      </c>
      <c r="C430" s="302"/>
      <c r="D430" s="302"/>
      <c r="E430" s="302"/>
      <c r="F430" s="97">
        <f t="shared" si="89"/>
        <v>0</v>
      </c>
      <c r="G430" s="117"/>
      <c r="H430" s="118"/>
      <c r="I430" s="118"/>
      <c r="J430" s="118"/>
      <c r="K430" s="97">
        <f t="shared" si="90"/>
        <v>0</v>
      </c>
      <c r="L430" s="97"/>
      <c r="M430" s="118"/>
      <c r="N430" s="118"/>
      <c r="O430" s="118"/>
      <c r="P430" s="118"/>
      <c r="Q430" s="97">
        <f t="shared" si="91"/>
        <v>0</v>
      </c>
    </row>
    <row r="431" spans="2:17" ht="15" hidden="1" customHeight="1" x14ac:dyDescent="0.3">
      <c r="B431" s="302" t="s">
        <v>629</v>
      </c>
      <c r="C431" s="302"/>
      <c r="D431" s="302"/>
      <c r="E431" s="302"/>
      <c r="F431" s="97">
        <f t="shared" si="89"/>
        <v>0</v>
      </c>
      <c r="G431" s="117"/>
      <c r="H431" s="118"/>
      <c r="I431" s="118"/>
      <c r="J431" s="118"/>
      <c r="K431" s="97">
        <f t="shared" si="90"/>
        <v>0</v>
      </c>
      <c r="L431" s="97"/>
      <c r="M431" s="118"/>
      <c r="N431" s="118"/>
      <c r="O431" s="118"/>
      <c r="P431" s="118"/>
      <c r="Q431" s="97">
        <f t="shared" si="91"/>
        <v>0</v>
      </c>
    </row>
    <row r="432" spans="2:17" ht="15" hidden="1" customHeight="1" x14ac:dyDescent="0.3">
      <c r="B432" s="302" t="s">
        <v>111</v>
      </c>
      <c r="C432" s="302"/>
      <c r="D432" s="302"/>
      <c r="E432" s="302"/>
      <c r="F432" s="97">
        <f t="shared" si="89"/>
        <v>0</v>
      </c>
      <c r="G432" s="117"/>
      <c r="H432" s="118"/>
      <c r="I432" s="118"/>
      <c r="J432" s="118"/>
      <c r="K432" s="97">
        <f t="shared" si="90"/>
        <v>0</v>
      </c>
      <c r="L432" s="97"/>
      <c r="M432" s="118"/>
      <c r="N432" s="118"/>
      <c r="O432" s="118"/>
      <c r="P432" s="118"/>
      <c r="Q432" s="97">
        <f t="shared" si="91"/>
        <v>0</v>
      </c>
    </row>
    <row r="433" spans="2:21" ht="15" hidden="1" customHeight="1" x14ac:dyDescent="0.3">
      <c r="B433" s="302" t="s">
        <v>112</v>
      </c>
      <c r="C433" s="302"/>
      <c r="D433" s="302"/>
      <c r="E433" s="302"/>
      <c r="F433" s="97">
        <f t="shared" si="89"/>
        <v>0</v>
      </c>
      <c r="G433" s="117"/>
      <c r="H433" s="118"/>
      <c r="I433" s="118"/>
      <c r="J433" s="118"/>
      <c r="K433" s="97">
        <f t="shared" si="90"/>
        <v>0</v>
      </c>
      <c r="L433" s="97"/>
      <c r="M433" s="118"/>
      <c r="N433" s="118"/>
      <c r="O433" s="118"/>
      <c r="P433" s="118"/>
      <c r="Q433" s="97">
        <f t="shared" si="91"/>
        <v>0</v>
      </c>
    </row>
    <row r="434" spans="2:21" ht="15" hidden="1" customHeight="1" x14ac:dyDescent="0.3">
      <c r="B434" s="302" t="s">
        <v>113</v>
      </c>
      <c r="C434" s="302"/>
      <c r="D434" s="302"/>
      <c r="E434" s="302"/>
      <c r="F434" s="97">
        <f t="shared" si="89"/>
        <v>0</v>
      </c>
      <c r="G434" s="117"/>
      <c r="H434" s="118"/>
      <c r="I434" s="118"/>
      <c r="J434" s="118"/>
      <c r="K434" s="97">
        <f t="shared" si="90"/>
        <v>0</v>
      </c>
      <c r="L434" s="97"/>
      <c r="M434" s="118"/>
      <c r="N434" s="118"/>
      <c r="O434" s="118"/>
      <c r="P434" s="118"/>
      <c r="Q434" s="97">
        <f t="shared" si="91"/>
        <v>0</v>
      </c>
    </row>
    <row r="435" spans="2:21" ht="15" hidden="1" customHeight="1" x14ac:dyDescent="0.3">
      <c r="B435" s="302" t="s">
        <v>114</v>
      </c>
      <c r="C435" s="302"/>
      <c r="D435" s="302"/>
      <c r="E435" s="302"/>
      <c r="F435" s="97">
        <f t="shared" si="89"/>
        <v>0</v>
      </c>
      <c r="G435" s="117"/>
      <c r="H435" s="118"/>
      <c r="I435" s="118"/>
      <c r="J435" s="118"/>
      <c r="K435" s="97">
        <f t="shared" si="90"/>
        <v>0</v>
      </c>
      <c r="L435" s="97"/>
      <c r="M435" s="118"/>
      <c r="N435" s="118"/>
      <c r="O435" s="118"/>
      <c r="P435" s="118"/>
      <c r="Q435" s="97">
        <f t="shared" si="91"/>
        <v>0</v>
      </c>
    </row>
    <row r="436" spans="2:21" ht="15" hidden="1" customHeight="1" x14ac:dyDescent="0.3">
      <c r="B436" s="302" t="s">
        <v>115</v>
      </c>
      <c r="C436" s="302"/>
      <c r="D436" s="302"/>
      <c r="E436" s="302"/>
      <c r="F436" s="97">
        <f t="shared" si="89"/>
        <v>0</v>
      </c>
      <c r="G436" s="117"/>
      <c r="H436" s="118"/>
      <c r="I436" s="118"/>
      <c r="J436" s="118"/>
      <c r="K436" s="97">
        <f t="shared" si="90"/>
        <v>0</v>
      </c>
      <c r="L436" s="97"/>
      <c r="M436" s="118"/>
      <c r="N436" s="118"/>
      <c r="O436" s="118"/>
      <c r="P436" s="118"/>
      <c r="Q436" s="97">
        <f t="shared" si="91"/>
        <v>0</v>
      </c>
    </row>
    <row r="437" spans="2:21" ht="15" hidden="1" customHeight="1" x14ac:dyDescent="0.3">
      <c r="B437" s="302" t="s">
        <v>116</v>
      </c>
      <c r="C437" s="302"/>
      <c r="D437" s="302"/>
      <c r="E437" s="302"/>
      <c r="F437" s="97">
        <f t="shared" si="89"/>
        <v>0</v>
      </c>
      <c r="G437" s="117"/>
      <c r="H437" s="118"/>
      <c r="I437" s="118"/>
      <c r="J437" s="118"/>
      <c r="K437" s="97">
        <f t="shared" si="90"/>
        <v>0</v>
      </c>
      <c r="L437" s="97"/>
      <c r="M437" s="118"/>
      <c r="N437" s="118"/>
      <c r="O437" s="118"/>
      <c r="P437" s="118"/>
      <c r="Q437" s="97">
        <f t="shared" si="91"/>
        <v>0</v>
      </c>
    </row>
    <row r="438" spans="2:21" ht="15" hidden="1" customHeight="1" x14ac:dyDescent="0.3">
      <c r="B438" s="302" t="s">
        <v>117</v>
      </c>
      <c r="C438" s="302"/>
      <c r="D438" s="302"/>
      <c r="E438" s="302"/>
      <c r="F438" s="97">
        <f t="shared" si="89"/>
        <v>0</v>
      </c>
      <c r="G438" s="117"/>
      <c r="H438" s="118"/>
      <c r="I438" s="118"/>
      <c r="J438" s="118"/>
      <c r="K438" s="97">
        <f t="shared" si="90"/>
        <v>0</v>
      </c>
      <c r="L438" s="97"/>
      <c r="M438" s="118"/>
      <c r="N438" s="118"/>
      <c r="O438" s="118"/>
      <c r="P438" s="118"/>
      <c r="Q438" s="97">
        <f t="shared" si="91"/>
        <v>0</v>
      </c>
    </row>
    <row r="439" spans="2:21" ht="15" hidden="1" customHeight="1" x14ac:dyDescent="0.3">
      <c r="B439" s="302" t="s">
        <v>118</v>
      </c>
      <c r="C439" s="302"/>
      <c r="D439" s="302"/>
      <c r="E439" s="302"/>
      <c r="F439" s="97">
        <f t="shared" si="89"/>
        <v>0</v>
      </c>
      <c r="G439" s="117"/>
      <c r="H439" s="118"/>
      <c r="I439" s="118"/>
      <c r="J439" s="118"/>
      <c r="K439" s="97">
        <f t="shared" si="90"/>
        <v>0</v>
      </c>
      <c r="L439" s="97"/>
      <c r="M439" s="118"/>
      <c r="N439" s="118"/>
      <c r="O439" s="118"/>
      <c r="P439" s="118"/>
      <c r="Q439" s="97">
        <f t="shared" si="91"/>
        <v>0</v>
      </c>
    </row>
    <row r="440" spans="2:21" ht="15" hidden="1" customHeight="1" x14ac:dyDescent="0.3">
      <c r="B440" s="302" t="s">
        <v>119</v>
      </c>
      <c r="C440" s="302"/>
      <c r="D440" s="302"/>
      <c r="E440" s="302"/>
      <c r="F440" s="97">
        <f t="shared" si="89"/>
        <v>0</v>
      </c>
      <c r="G440" s="117"/>
      <c r="H440" s="118"/>
      <c r="I440" s="118"/>
      <c r="J440" s="118"/>
      <c r="K440" s="97">
        <f t="shared" si="90"/>
        <v>0</v>
      </c>
      <c r="L440" s="97"/>
      <c r="M440" s="118"/>
      <c r="N440" s="118"/>
      <c r="O440" s="118"/>
      <c r="P440" s="118"/>
      <c r="Q440" s="97">
        <f t="shared" si="91"/>
        <v>0</v>
      </c>
    </row>
    <row r="441" spans="2:21" ht="15" hidden="1" customHeight="1" x14ac:dyDescent="0.3">
      <c r="B441" s="302" t="s">
        <v>246</v>
      </c>
      <c r="C441" s="302"/>
      <c r="D441" s="302"/>
      <c r="E441" s="302"/>
      <c r="F441" s="97">
        <f t="shared" si="89"/>
        <v>0</v>
      </c>
      <c r="G441" s="117"/>
      <c r="H441" s="118"/>
      <c r="I441" s="118"/>
      <c r="J441" s="118"/>
      <c r="K441" s="97">
        <f t="shared" si="90"/>
        <v>0</v>
      </c>
      <c r="L441" s="97"/>
      <c r="M441" s="118"/>
      <c r="N441" s="118"/>
      <c r="O441" s="118"/>
      <c r="P441" s="118"/>
      <c r="Q441" s="97">
        <f t="shared" si="91"/>
        <v>0</v>
      </c>
    </row>
    <row r="442" spans="2:21" ht="15" hidden="1" customHeight="1" x14ac:dyDescent="0.3">
      <c r="B442" s="302" t="s">
        <v>667</v>
      </c>
      <c r="C442" s="302"/>
      <c r="D442" s="302"/>
      <c r="E442" s="302"/>
      <c r="F442" s="97">
        <f t="shared" si="89"/>
        <v>0</v>
      </c>
      <c r="G442" s="117"/>
      <c r="H442" s="118"/>
      <c r="I442" s="118"/>
      <c r="J442" s="118"/>
      <c r="K442" s="97">
        <f t="shared" si="90"/>
        <v>0</v>
      </c>
      <c r="L442" s="97"/>
      <c r="M442" s="118"/>
      <c r="N442" s="118"/>
      <c r="O442" s="118"/>
      <c r="P442" s="118"/>
      <c r="Q442" s="97">
        <f t="shared" si="91"/>
        <v>0</v>
      </c>
    </row>
    <row r="443" spans="2:21" ht="15" hidden="1" customHeight="1" x14ac:dyDescent="0.3">
      <c r="B443" s="294" t="s">
        <v>668</v>
      </c>
      <c r="C443" s="295"/>
      <c r="D443" s="295"/>
      <c r="E443" s="296"/>
      <c r="F443" s="97">
        <f t="shared" si="89"/>
        <v>0</v>
      </c>
      <c r="G443" s="117"/>
      <c r="H443" s="118"/>
      <c r="I443" s="118"/>
      <c r="J443" s="118"/>
      <c r="K443" s="97">
        <f t="shared" si="90"/>
        <v>0</v>
      </c>
      <c r="L443" s="97"/>
      <c r="M443" s="118"/>
      <c r="N443" s="118"/>
      <c r="O443" s="118"/>
      <c r="P443" s="118"/>
      <c r="Q443" s="97">
        <f t="shared" si="91"/>
        <v>0</v>
      </c>
    </row>
    <row r="444" spans="2:21" ht="15" x14ac:dyDescent="0.3">
      <c r="B444" s="337" t="s">
        <v>134</v>
      </c>
      <c r="C444" s="338"/>
      <c r="D444" s="338"/>
      <c r="E444" s="339"/>
      <c r="F444" s="207">
        <f>F13+F25+F110+F159+F191+F196+F203+F232+F284+F309+F315+F268+F255</f>
        <v>97423583</v>
      </c>
      <c r="G444" s="208">
        <f t="shared" ref="G444:Q444" si="94">G13+G25+G110+G159+G191+G196+G203+G232+G284+G309+G315+G268+G255</f>
        <v>-3138538</v>
      </c>
      <c r="H444" s="207">
        <f t="shared" si="94"/>
        <v>-1914495</v>
      </c>
      <c r="I444" s="207">
        <f t="shared" si="94"/>
        <v>212009</v>
      </c>
      <c r="J444" s="207">
        <f t="shared" si="94"/>
        <v>100562121</v>
      </c>
      <c r="K444" s="207">
        <f t="shared" si="94"/>
        <v>121648388</v>
      </c>
      <c r="L444" s="207">
        <f t="shared" si="94"/>
        <v>121648388</v>
      </c>
      <c r="M444" s="207">
        <f t="shared" si="94"/>
        <v>0</v>
      </c>
      <c r="N444" s="207">
        <f t="shared" si="94"/>
        <v>0</v>
      </c>
      <c r="O444" s="207">
        <f t="shared" si="94"/>
        <v>0</v>
      </c>
      <c r="P444" s="207">
        <f t="shared" si="94"/>
        <v>121648388</v>
      </c>
      <c r="Q444" s="207">
        <f t="shared" si="94"/>
        <v>219071971</v>
      </c>
    </row>
    <row r="446" spans="2:21" ht="17.5" x14ac:dyDescent="0.35">
      <c r="B446" s="48" t="s">
        <v>595</v>
      </c>
      <c r="C446" s="48"/>
      <c r="D446" s="49"/>
      <c r="E446" s="49"/>
      <c r="F446" s="48"/>
      <c r="G446" s="48"/>
      <c r="H446" s="48"/>
      <c r="I446" s="48"/>
      <c r="J446" s="336"/>
      <c r="K446" s="336"/>
      <c r="L446" s="336"/>
      <c r="M446" s="336"/>
      <c r="N446" s="50"/>
      <c r="O446" s="48"/>
      <c r="P446" s="48" t="s">
        <v>50</v>
      </c>
      <c r="Q446" s="150"/>
    </row>
    <row r="447" spans="2:21" x14ac:dyDescent="0.3">
      <c r="B447" s="51"/>
      <c r="C447" s="51"/>
      <c r="D447" s="51"/>
      <c r="E447" s="51"/>
      <c r="F447" s="51"/>
      <c r="G447" s="51"/>
      <c r="H447" s="51"/>
      <c r="I447" s="52"/>
      <c r="J447" s="51"/>
      <c r="K447" s="51"/>
      <c r="L447" s="51"/>
      <c r="M447" s="52"/>
      <c r="N447" s="51"/>
      <c r="O447" s="51"/>
      <c r="P447" s="51"/>
      <c r="Q447" s="52"/>
      <c r="S447" s="31">
        <f>S13+S25+S110+S159+S191+S196+S203+S232+S255+S268+S284+S309+S315</f>
        <v>0</v>
      </c>
      <c r="T447" s="31">
        <f>T13+T25+T110+T159+T191+T196+T203+T232+T255+T268+T284+T309+T315</f>
        <v>0</v>
      </c>
      <c r="U447" s="31">
        <f>U13+U25+U110+U159+U191+U196+U203+U232+U255+U268+U284+U309+U315</f>
        <v>0</v>
      </c>
    </row>
    <row r="448" spans="2:21" ht="17.5" x14ac:dyDescent="0.35">
      <c r="B448" s="48" t="s">
        <v>125</v>
      </c>
      <c r="C448" s="48"/>
      <c r="D448" s="48"/>
      <c r="E448" s="48"/>
      <c r="F448" s="48"/>
      <c r="G448" s="48"/>
      <c r="H448" s="51"/>
      <c r="I448" s="52"/>
      <c r="J448" s="51"/>
      <c r="K448" s="51"/>
      <c r="L448" s="51"/>
      <c r="M448" s="52"/>
      <c r="N448" s="51"/>
      <c r="O448" s="51"/>
      <c r="P448" s="48" t="s">
        <v>126</v>
      </c>
      <c r="Q448" s="52"/>
    </row>
    <row r="449" spans="2:21" ht="17.5" x14ac:dyDescent="0.35">
      <c r="B449" s="48" t="s">
        <v>528</v>
      </c>
      <c r="C449" s="48"/>
      <c r="D449" s="48"/>
      <c r="E449" s="48"/>
      <c r="F449" s="48"/>
      <c r="G449" s="48"/>
      <c r="H449" s="51"/>
      <c r="I449" s="52"/>
      <c r="J449" s="51"/>
      <c r="K449" s="51"/>
      <c r="L449" s="51"/>
      <c r="M449" s="52"/>
      <c r="N449" s="51"/>
      <c r="O449" s="51"/>
      <c r="P449" s="48" t="s">
        <v>242</v>
      </c>
      <c r="Q449" s="52"/>
    </row>
    <row r="450" spans="2:21" x14ac:dyDescent="0.3">
      <c r="R450" s="157" t="s">
        <v>145</v>
      </c>
    </row>
    <row r="451" spans="2:21" x14ac:dyDescent="0.3">
      <c r="R451" s="157" t="s">
        <v>146</v>
      </c>
    </row>
    <row r="452" spans="2:21" x14ac:dyDescent="0.3">
      <c r="D452" s="53"/>
      <c r="E452" s="53" t="s">
        <v>510</v>
      </c>
      <c r="F452" s="54"/>
      <c r="G452" s="55"/>
      <c r="H452" s="53"/>
      <c r="I452" s="53"/>
      <c r="J452" s="55"/>
      <c r="K452" s="54"/>
      <c r="L452" s="55"/>
      <c r="M452" s="55"/>
      <c r="N452" s="55"/>
      <c r="O452" s="55"/>
      <c r="P452" s="55"/>
      <c r="Q452" s="54"/>
      <c r="R452" s="157"/>
      <c r="S452" s="31"/>
    </row>
    <row r="453" spans="2:21" x14ac:dyDescent="0.3">
      <c r="D453" s="53"/>
      <c r="E453" s="53" t="s">
        <v>511</v>
      </c>
      <c r="F453" s="54"/>
      <c r="G453" s="55"/>
      <c r="H453" s="53"/>
      <c r="I453" s="53"/>
      <c r="J453" s="55"/>
      <c r="K453" s="54"/>
      <c r="L453" s="55"/>
      <c r="M453" s="55"/>
      <c r="N453" s="55"/>
      <c r="O453" s="55"/>
      <c r="P453" s="55"/>
      <c r="Q453" s="54"/>
      <c r="R453" s="157" t="s">
        <v>147</v>
      </c>
    </row>
    <row r="454" spans="2:21" x14ac:dyDescent="0.3">
      <c r="F454" s="56"/>
      <c r="G454" s="56"/>
      <c r="H454" s="56"/>
      <c r="I454" s="56"/>
      <c r="J454" s="56"/>
      <c r="K454" s="56"/>
      <c r="L454" s="56"/>
      <c r="M454" s="56"/>
      <c r="N454" s="56"/>
      <c r="O454" s="56"/>
      <c r="P454" s="56"/>
      <c r="Q454" s="56"/>
      <c r="R454" s="157"/>
    </row>
    <row r="455" spans="2:21" x14ac:dyDescent="0.3">
      <c r="R455" s="157" t="s">
        <v>146</v>
      </c>
    </row>
    <row r="456" spans="2:21" x14ac:dyDescent="0.3">
      <c r="E456" s="12" t="s">
        <v>142</v>
      </c>
      <c r="F456" s="57"/>
      <c r="G456" s="57"/>
      <c r="H456" s="57"/>
      <c r="I456" s="57"/>
      <c r="J456" s="57"/>
      <c r="K456" s="57"/>
      <c r="L456" s="57"/>
      <c r="M456" s="57"/>
      <c r="N456" s="57"/>
      <c r="O456" s="57"/>
      <c r="P456" s="57"/>
      <c r="Q456" s="57"/>
      <c r="R456" s="157"/>
    </row>
    <row r="457" spans="2:21" x14ac:dyDescent="0.3">
      <c r="E457" s="58" t="s">
        <v>143</v>
      </c>
      <c r="F457" s="59">
        <f t="shared" ref="F457:Q457" si="95">F444-F456</f>
        <v>97423583</v>
      </c>
      <c r="G457" s="58">
        <f t="shared" si="95"/>
        <v>-3138538</v>
      </c>
      <c r="H457" s="58">
        <f t="shared" si="95"/>
        <v>-1914495</v>
      </c>
      <c r="I457" s="58">
        <f t="shared" si="95"/>
        <v>212009</v>
      </c>
      <c r="J457" s="58">
        <f t="shared" si="95"/>
        <v>100562121</v>
      </c>
      <c r="K457" s="58">
        <f t="shared" si="95"/>
        <v>121648388</v>
      </c>
      <c r="L457" s="58">
        <f t="shared" si="95"/>
        <v>121648388</v>
      </c>
      <c r="M457" s="58">
        <f t="shared" si="95"/>
        <v>0</v>
      </c>
      <c r="N457" s="58">
        <f t="shared" si="95"/>
        <v>0</v>
      </c>
      <c r="O457" s="58">
        <f t="shared" si="95"/>
        <v>0</v>
      </c>
      <c r="P457" s="58">
        <f t="shared" si="95"/>
        <v>121648388</v>
      </c>
      <c r="Q457" s="58">
        <f t="shared" si="95"/>
        <v>219071971</v>
      </c>
      <c r="R457" s="157" t="s">
        <v>147</v>
      </c>
      <c r="S457" s="53"/>
      <c r="T457" s="53"/>
      <c r="U457" s="53"/>
    </row>
    <row r="458" spans="2:21" x14ac:dyDescent="0.3">
      <c r="E458" s="60" t="s">
        <v>144</v>
      </c>
      <c r="F458" s="61">
        <f t="shared" ref="F458:Q458" si="96">S447-F457</f>
        <v>-97423583</v>
      </c>
      <c r="G458" s="60">
        <f t="shared" si="96"/>
        <v>3138538</v>
      </c>
      <c r="H458" s="60">
        <f t="shared" si="96"/>
        <v>1914495</v>
      </c>
      <c r="I458" s="60">
        <f t="shared" si="96"/>
        <v>-212009</v>
      </c>
      <c r="J458" s="60">
        <f t="shared" si="96"/>
        <v>-100562121</v>
      </c>
      <c r="K458" s="60">
        <f t="shared" si="96"/>
        <v>-121648388</v>
      </c>
      <c r="L458" s="60">
        <f t="shared" si="96"/>
        <v>-121648388</v>
      </c>
      <c r="M458" s="60">
        <f t="shared" si="96"/>
        <v>0</v>
      </c>
      <c r="N458" s="60">
        <f t="shared" si="96"/>
        <v>0</v>
      </c>
      <c r="O458" s="60">
        <f t="shared" si="96"/>
        <v>0</v>
      </c>
      <c r="P458" s="60">
        <f t="shared" si="96"/>
        <v>-121648388</v>
      </c>
      <c r="Q458" s="60">
        <f t="shared" si="96"/>
        <v>-219071971</v>
      </c>
      <c r="S458" s="31">
        <f>S450+S457-S455-S456</f>
        <v>0</v>
      </c>
      <c r="T458" s="31">
        <f>T450+T457-T455-T456</f>
        <v>0</v>
      </c>
      <c r="U458" s="31">
        <f>U450+U457-U455-U456</f>
        <v>0</v>
      </c>
    </row>
    <row r="459" spans="2:21" x14ac:dyDescent="0.3">
      <c r="S459" s="59">
        <f>S447-S458</f>
        <v>0</v>
      </c>
      <c r="T459" s="59">
        <f>T447-T458</f>
        <v>0</v>
      </c>
      <c r="U459" s="59">
        <f>U447-U458</f>
        <v>0</v>
      </c>
    </row>
    <row r="460" spans="2:21" x14ac:dyDescent="0.3">
      <c r="F460" s="56"/>
    </row>
    <row r="461" spans="2:21" ht="15" x14ac:dyDescent="0.3">
      <c r="G461" s="62"/>
    </row>
    <row r="462" spans="2:21" x14ac:dyDescent="0.3">
      <c r="L462" s="31"/>
    </row>
    <row r="468" spans="6:6" x14ac:dyDescent="0.3">
      <c r="F468" s="56"/>
    </row>
  </sheetData>
  <mergeCells count="175">
    <mergeCell ref="B442:E442"/>
    <mergeCell ref="B443:E443"/>
    <mergeCell ref="B274:E274"/>
    <mergeCell ref="B275:E275"/>
    <mergeCell ref="B276:E276"/>
    <mergeCell ref="J446:M446"/>
    <mergeCell ref="B412:E412"/>
    <mergeCell ref="B413:E413"/>
    <mergeCell ref="B414:E414"/>
    <mergeCell ref="B415:E415"/>
    <mergeCell ref="B404:E404"/>
    <mergeCell ref="B410:E410"/>
    <mergeCell ref="B428:E428"/>
    <mergeCell ref="B423:E423"/>
    <mergeCell ref="B408:E408"/>
    <mergeCell ref="B409:E409"/>
    <mergeCell ref="B405:E405"/>
    <mergeCell ref="B427:E427"/>
    <mergeCell ref="B411:E411"/>
    <mergeCell ref="B441:E441"/>
    <mergeCell ref="B444:E444"/>
    <mergeCell ref="B426:E426"/>
    <mergeCell ref="B438:E438"/>
    <mergeCell ref="B440:E440"/>
    <mergeCell ref="B437:E437"/>
    <mergeCell ref="B439:E439"/>
    <mergeCell ref="B435:E435"/>
    <mergeCell ref="B434:E434"/>
    <mergeCell ref="B436:E436"/>
    <mergeCell ref="B433:E433"/>
    <mergeCell ref="B431:E431"/>
    <mergeCell ref="B432:E432"/>
    <mergeCell ref="B386:E386"/>
    <mergeCell ref="B393:E393"/>
    <mergeCell ref="B394:E394"/>
    <mergeCell ref="B429:E429"/>
    <mergeCell ref="B430:E430"/>
    <mergeCell ref="B401:E401"/>
    <mergeCell ref="B396:E396"/>
    <mergeCell ref="B402:E402"/>
    <mergeCell ref="B406:E406"/>
    <mergeCell ref="B407:E407"/>
    <mergeCell ref="B424:E424"/>
    <mergeCell ref="B389:E389"/>
    <mergeCell ref="B391:E391"/>
    <mergeCell ref="B387:E387"/>
    <mergeCell ref="B388:E388"/>
    <mergeCell ref="B385:E385"/>
    <mergeCell ref="B403:E403"/>
    <mergeCell ref="B397:E397"/>
    <mergeCell ref="B398:E398"/>
    <mergeCell ref="B399:E399"/>
    <mergeCell ref="B400:E400"/>
    <mergeCell ref="D270:E270"/>
    <mergeCell ref="B273:E273"/>
    <mergeCell ref="C316:E316"/>
    <mergeCell ref="D317:E317"/>
    <mergeCell ref="C310:E310"/>
    <mergeCell ref="D311:E311"/>
    <mergeCell ref="D304:E304"/>
    <mergeCell ref="D313:E313"/>
    <mergeCell ref="C277:E277"/>
    <mergeCell ref="D279:E279"/>
    <mergeCell ref="B383:E383"/>
    <mergeCell ref="B384:E384"/>
    <mergeCell ref="B381:E381"/>
    <mergeCell ref="B382:E382"/>
    <mergeCell ref="B379:E379"/>
    <mergeCell ref="B380:E380"/>
    <mergeCell ref="B377:E377"/>
    <mergeCell ref="B378:E378"/>
    <mergeCell ref="B375:E375"/>
    <mergeCell ref="B376:E376"/>
    <mergeCell ref="C315:E315"/>
    <mergeCell ref="D293:E293"/>
    <mergeCell ref="D302:E302"/>
    <mergeCell ref="C309:E309"/>
    <mergeCell ref="C285:E285"/>
    <mergeCell ref="B374:E374"/>
    <mergeCell ref="B357:E357"/>
    <mergeCell ref="B358:E358"/>
    <mergeCell ref="D326:E326"/>
    <mergeCell ref="B373:E373"/>
    <mergeCell ref="D327:E327"/>
    <mergeCell ref="C278:E278"/>
    <mergeCell ref="D286:E286"/>
    <mergeCell ref="D289:E289"/>
    <mergeCell ref="C284:E284"/>
    <mergeCell ref="B361:E361"/>
    <mergeCell ref="B362:E362"/>
    <mergeCell ref="B372:E372"/>
    <mergeCell ref="B365:E365"/>
    <mergeCell ref="B366:E366"/>
    <mergeCell ref="B363:E363"/>
    <mergeCell ref="B364:E364"/>
    <mergeCell ref="B371:E371"/>
    <mergeCell ref="B369:E369"/>
    <mergeCell ref="B370:E370"/>
    <mergeCell ref="C269:E269"/>
    <mergeCell ref="C203:E203"/>
    <mergeCell ref="C204:E204"/>
    <mergeCell ref="D205:E205"/>
    <mergeCell ref="C232:E232"/>
    <mergeCell ref="D253:E253"/>
    <mergeCell ref="C255:E255"/>
    <mergeCell ref="D215:E215"/>
    <mergeCell ref="D222:E222"/>
    <mergeCell ref="C233:E233"/>
    <mergeCell ref="D235:E235"/>
    <mergeCell ref="C256:E256"/>
    <mergeCell ref="D257:E257"/>
    <mergeCell ref="C268:E268"/>
    <mergeCell ref="D212:E212"/>
    <mergeCell ref="D227:E227"/>
    <mergeCell ref="C197:E197"/>
    <mergeCell ref="C191:E191"/>
    <mergeCell ref="C192:E192"/>
    <mergeCell ref="D193:E193"/>
    <mergeCell ref="D198:E198"/>
    <mergeCell ref="C196:E196"/>
    <mergeCell ref="D188:E188"/>
    <mergeCell ref="C159:E159"/>
    <mergeCell ref="C160:E160"/>
    <mergeCell ref="D161:E161"/>
    <mergeCell ref="D168:E168"/>
    <mergeCell ref="C110:E110"/>
    <mergeCell ref="D186:E186"/>
    <mergeCell ref="D91:E91"/>
    <mergeCell ref="D153:E153"/>
    <mergeCell ref="D155:E155"/>
    <mergeCell ref="D101:E101"/>
    <mergeCell ref="D147:E147"/>
    <mergeCell ref="D95:E95"/>
    <mergeCell ref="D98:E98"/>
    <mergeCell ref="D145:E145"/>
    <mergeCell ref="C111:E111"/>
    <mergeCell ref="D112:E112"/>
    <mergeCell ref="D88:E88"/>
    <mergeCell ref="F8:J8"/>
    <mergeCell ref="I10:I11"/>
    <mergeCell ref="G9:G11"/>
    <mergeCell ref="H9:I9"/>
    <mergeCell ref="H10:H11"/>
    <mergeCell ref="F9:F11"/>
    <mergeCell ref="D15:E15"/>
    <mergeCell ref="J9:J11"/>
    <mergeCell ref="C26:E26"/>
    <mergeCell ref="D84:E84"/>
    <mergeCell ref="C25:E25"/>
    <mergeCell ref="D8:D11"/>
    <mergeCell ref="D85:E85"/>
    <mergeCell ref="C13:E13"/>
    <mergeCell ref="D72:E72"/>
    <mergeCell ref="D74:E74"/>
    <mergeCell ref="D27:E27"/>
    <mergeCell ref="C14:E14"/>
    <mergeCell ref="O1:Q1"/>
    <mergeCell ref="B2:Q2"/>
    <mergeCell ref="O3:Q3"/>
    <mergeCell ref="B4:Q4"/>
    <mergeCell ref="D18:E18"/>
    <mergeCell ref="B5:D5"/>
    <mergeCell ref="B6:D6"/>
    <mergeCell ref="B8:B11"/>
    <mergeCell ref="C8:C11"/>
    <mergeCell ref="E8:E11"/>
    <mergeCell ref="Q8:Q11"/>
    <mergeCell ref="K9:K11"/>
    <mergeCell ref="L9:L11"/>
    <mergeCell ref="O10:O11"/>
    <mergeCell ref="M9:M11"/>
    <mergeCell ref="N10:N11"/>
    <mergeCell ref="N9:O9"/>
    <mergeCell ref="K8:P8"/>
    <mergeCell ref="P9:P11"/>
  </mergeCells>
  <phoneticPr fontId="2" type="noConversion"/>
  <printOptions horizontalCentered="1"/>
  <pageMargins left="0.19685039370078741" right="0.19685039370078741" top="0.35433070866141736" bottom="0.59055118110236227" header="0.27559055118110237" footer="0.11811023622047245"/>
  <pageSetup paperSize="9" scale="56" fitToHeight="8" orientation="landscape" r:id="rId1"/>
  <headerFooter alignWithMargins="0">
    <oddFooter>&amp;L&amp;12Директор Департаменту фінансів обласної державної адміністраціїНачальник управління з питань економіки, фінансів та бюджету виконавчого апарату обласної Ради&amp;R&amp;12М. КОПАЧЕВСЬКИЙЛ. РОМАНОВА</oddFooter>
  </headerFooter>
  <rowBreaks count="5" manualBreakCount="5">
    <brk id="35" min="1" max="16" man="1"/>
    <brk id="231" min="1" max="16" man="1"/>
    <brk id="248" min="1" max="16" man="1"/>
    <brk id="254" min="1" max="16" man="1"/>
    <brk id="322" min="1" max="1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4</vt:i4>
      </vt:variant>
    </vt:vector>
  </HeadingPairs>
  <TitlesOfParts>
    <vt:vector size="6" baseType="lpstr">
      <vt:lpstr>СВОД</vt:lpstr>
      <vt:lpstr>Н737</vt:lpstr>
      <vt:lpstr>Н737!Заголовки_для_друку</vt:lpstr>
      <vt:lpstr>СВОД!Заголовки_для_друку</vt:lpstr>
      <vt:lpstr>Н737!Область_друку</vt:lpstr>
      <vt:lpstr>СВОД!Область_друку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Качаєнко Олена Андріївна</dc:creator>
  <cp:lastModifiedBy>Gerets</cp:lastModifiedBy>
  <cp:lastPrinted>2024-12-05T09:16:49Z</cp:lastPrinted>
  <dcterms:created xsi:type="dcterms:W3CDTF">2014-01-17T10:52:16Z</dcterms:created>
  <dcterms:modified xsi:type="dcterms:W3CDTF">2024-12-09T13:15:50Z</dcterms:modified>
</cp:coreProperties>
</file>